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apex\1191_Ochakovo-Matveevskoe_rnv\02-DESIGN\05.5-Low_Voltage\30-Stage_PD\Drawings\COM\01_Drawings\1191_ИОС5.2\"/>
    </mc:Choice>
  </mc:AlternateContent>
  <bookViews>
    <workbookView xWindow="0" yWindow="0" windowWidth="25610" windowHeight="10650"/>
  </bookViews>
  <sheets>
    <sheet name="Лист1" sheetId="2" r:id="rId1"/>
  </sheets>
  <definedNames>
    <definedName name="СО1" localSheetId="0">#N/A</definedName>
    <definedName name="СО1">#N/A</definedName>
  </definedNames>
  <calcPr calcId="162913"/>
</workbook>
</file>

<file path=xl/calcChain.xml><?xml version="1.0" encoding="utf-8"?>
<calcChain xmlns="http://schemas.openxmlformats.org/spreadsheetml/2006/main">
  <c r="G1045" i="2" l="1"/>
  <c r="G1044" i="2"/>
  <c r="G1043" i="2"/>
  <c r="G1037" i="2"/>
  <c r="G1038" i="2" s="1"/>
  <c r="G1036" i="2"/>
  <c r="G1077" i="2"/>
  <c r="G1076" i="2"/>
  <c r="G1075" i="2"/>
  <c r="G1069" i="2"/>
  <c r="G1070" i="2" s="1"/>
  <c r="G1068" i="2"/>
  <c r="G1061" i="2"/>
  <c r="G1060" i="2"/>
  <c r="G1059" i="2"/>
  <c r="G1053" i="2"/>
  <c r="G1054" i="2" s="1"/>
  <c r="G1052" i="2"/>
  <c r="G1029" i="2"/>
  <c r="G1028" i="2"/>
  <c r="G1027" i="2"/>
  <c r="G1021" i="2"/>
  <c r="G1022" i="2" s="1"/>
  <c r="G1020" i="2"/>
  <c r="G1013" i="2"/>
  <c r="G1012" i="2"/>
  <c r="G1011" i="2"/>
  <c r="G1005" i="2"/>
  <c r="G1006" i="2" s="1"/>
  <c r="G1004" i="2"/>
  <c r="G997" i="2"/>
  <c r="G996" i="2"/>
  <c r="G995" i="2"/>
  <c r="G989" i="2"/>
  <c r="G990" i="2" s="1"/>
  <c r="G988" i="2"/>
  <c r="G981" i="2"/>
  <c r="G980" i="2"/>
  <c r="G979" i="2"/>
  <c r="G973" i="2"/>
  <c r="G972" i="2"/>
  <c r="G963" i="2"/>
  <c r="G964" i="2"/>
  <c r="G965" i="2"/>
  <c r="G957" i="2"/>
  <c r="G956" i="2"/>
  <c r="G911" i="2"/>
  <c r="G912" i="2" s="1"/>
  <c r="G906" i="2"/>
  <c r="G904" i="2"/>
  <c r="G909" i="2" s="1"/>
  <c r="G894" i="2"/>
  <c r="G893" i="2"/>
  <c r="G891" i="2"/>
  <c r="G890" i="2"/>
  <c r="G888" i="2" s="1"/>
  <c r="G887" i="2"/>
  <c r="G878" i="2"/>
  <c r="G877" i="2"/>
  <c r="G876" i="2"/>
  <c r="G875" i="2"/>
  <c r="G874" i="2"/>
  <c r="G873" i="2"/>
  <c r="G872" i="2"/>
  <c r="G871" i="2"/>
  <c r="G868" i="2"/>
  <c r="G867" i="2"/>
  <c r="G866" i="2"/>
  <c r="G865" i="2"/>
  <c r="G864" i="2"/>
  <c r="G881" i="2" s="1"/>
  <c r="G622" i="2"/>
  <c r="G623" i="2"/>
  <c r="G620" i="2"/>
  <c r="G657" i="2"/>
  <c r="G658" i="2" s="1"/>
  <c r="G652" i="2"/>
  <c r="G650" i="2"/>
  <c r="G655" i="2" s="1"/>
  <c r="G640" i="2"/>
  <c r="G639" i="2"/>
  <c r="G637" i="2"/>
  <c r="G636" i="2"/>
  <c r="G634" i="2" s="1"/>
  <c r="G633" i="2"/>
  <c r="G624" i="2"/>
  <c r="G621" i="2"/>
  <c r="G619" i="2"/>
  <c r="G618" i="2"/>
  <c r="G617" i="2"/>
  <c r="G614" i="2"/>
  <c r="G613" i="2"/>
  <c r="G612" i="2"/>
  <c r="G611" i="2"/>
  <c r="G610" i="2"/>
  <c r="G635" i="2" s="1"/>
  <c r="G487" i="2"/>
  <c r="G540" i="2"/>
  <c r="G596" i="2"/>
  <c r="G705" i="2"/>
  <c r="G800" i="2"/>
  <c r="G853" i="2"/>
  <c r="G951" i="2"/>
  <c r="G798" i="2"/>
  <c r="G803" i="2" s="1"/>
  <c r="G805" i="2"/>
  <c r="G806" i="2" s="1"/>
  <c r="G788" i="2"/>
  <c r="G787" i="2"/>
  <c r="G785" i="2"/>
  <c r="G784" i="2"/>
  <c r="G782" i="2" s="1"/>
  <c r="G781" i="2"/>
  <c r="G772" i="2"/>
  <c r="G771" i="2"/>
  <c r="G770" i="2"/>
  <c r="G769" i="2"/>
  <c r="G768" i="2"/>
  <c r="G767" i="2"/>
  <c r="G766" i="2"/>
  <c r="G765" i="2"/>
  <c r="G762" i="2"/>
  <c r="G761" i="2"/>
  <c r="G760" i="2"/>
  <c r="G759" i="2"/>
  <c r="G758" i="2"/>
  <c r="G783" i="2" s="1"/>
  <c r="G545" i="2"/>
  <c r="G546" i="2" s="1"/>
  <c r="G538" i="2"/>
  <c r="G543" i="2" s="1"/>
  <c r="G814" i="2"/>
  <c r="G729" i="2"/>
  <c r="G730" i="2" s="1"/>
  <c r="G666" i="2"/>
  <c r="G554" i="2"/>
  <c r="G448" i="2"/>
  <c r="G501" i="2"/>
  <c r="G821" i="2"/>
  <c r="G858" i="2"/>
  <c r="G859" i="2" s="1"/>
  <c r="G851" i="2"/>
  <c r="G856" i="2" s="1"/>
  <c r="G841" i="2"/>
  <c r="G840" i="2"/>
  <c r="G838" i="2"/>
  <c r="G837" i="2"/>
  <c r="G835" i="2" s="1"/>
  <c r="G834" i="2"/>
  <c r="G825" i="2"/>
  <c r="G824" i="2"/>
  <c r="G823" i="2"/>
  <c r="G822" i="2"/>
  <c r="G820" i="2"/>
  <c r="G819" i="2"/>
  <c r="G818" i="2"/>
  <c r="G815" i="2"/>
  <c r="G813" i="2"/>
  <c r="G812" i="2"/>
  <c r="G811" i="2"/>
  <c r="G836" i="2" s="1"/>
  <c r="G710" i="2"/>
  <c r="G711" i="2" s="1"/>
  <c r="G699" i="2"/>
  <c r="G703" i="2" s="1"/>
  <c r="G708" i="2" s="1"/>
  <c r="G709" i="2" s="1"/>
  <c r="G693" i="2"/>
  <c r="G692" i="2"/>
  <c r="G690" i="2"/>
  <c r="G689" i="2"/>
  <c r="G687" i="2" s="1"/>
  <c r="G686" i="2"/>
  <c r="G677" i="2"/>
  <c r="G676" i="2"/>
  <c r="G675" i="2"/>
  <c r="G674" i="2"/>
  <c r="G673" i="2"/>
  <c r="G672" i="2"/>
  <c r="G671" i="2"/>
  <c r="G670" i="2"/>
  <c r="G667" i="2"/>
  <c r="G665" i="2"/>
  <c r="G664" i="2"/>
  <c r="G663" i="2"/>
  <c r="G680" i="2" s="1"/>
  <c r="G721" i="2"/>
  <c r="G720" i="2"/>
  <c r="G719" i="2"/>
  <c r="G718" i="2"/>
  <c r="G717" i="2"/>
  <c r="G716" i="2"/>
  <c r="G753" i="2"/>
  <c r="G750" i="2"/>
  <c r="G751" i="2" s="1"/>
  <c r="G738" i="2"/>
  <c r="G737" i="2"/>
  <c r="G736" i="2"/>
  <c r="G735" i="2"/>
  <c r="G733" i="2"/>
  <c r="G732" i="2"/>
  <c r="G601" i="2"/>
  <c r="G602" i="2" s="1"/>
  <c r="G590" i="2"/>
  <c r="G594" i="2" s="1"/>
  <c r="G584" i="2"/>
  <c r="G583" i="2"/>
  <c r="G581" i="2"/>
  <c r="G580" i="2"/>
  <c r="G578" i="2" s="1"/>
  <c r="G577" i="2"/>
  <c r="G555" i="2"/>
  <c r="G553" i="2"/>
  <c r="G573" i="2" s="1"/>
  <c r="G575" i="2" s="1"/>
  <c r="G552" i="2"/>
  <c r="G551" i="2"/>
  <c r="G528" i="2"/>
  <c r="G527" i="2"/>
  <c r="G525" i="2"/>
  <c r="G524" i="2"/>
  <c r="G522" i="2" s="1"/>
  <c r="G521" i="2"/>
  <c r="G512" i="2"/>
  <c r="G511" i="2"/>
  <c r="G510" i="2"/>
  <c r="G509" i="2"/>
  <c r="G508" i="2"/>
  <c r="G507" i="2"/>
  <c r="G506" i="2"/>
  <c r="G505" i="2"/>
  <c r="G502" i="2"/>
  <c r="G500" i="2"/>
  <c r="G499" i="2"/>
  <c r="G498" i="2"/>
  <c r="G523" i="2" s="1"/>
  <c r="G492" i="2"/>
  <c r="G493" i="2" s="1"/>
  <c r="G604" i="2"/>
  <c r="G605" i="2" s="1"/>
  <c r="G603" i="2"/>
  <c r="G567" i="2"/>
  <c r="G566" i="2"/>
  <c r="G564" i="2"/>
  <c r="G563" i="2"/>
  <c r="G562" i="2"/>
  <c r="G561" i="2"/>
  <c r="G560" i="2"/>
  <c r="G565" i="2"/>
  <c r="G457" i="2"/>
  <c r="G456" i="2"/>
  <c r="G455" i="2"/>
  <c r="G454" i="2"/>
  <c r="G453" i="2"/>
  <c r="G452" i="2"/>
  <c r="G1008" i="2" l="1"/>
  <c r="G1062" i="2"/>
  <c r="G1063" i="2" s="1"/>
  <c r="G1064" i="2" s="1"/>
  <c r="G998" i="2"/>
  <c r="G999" i="2" s="1"/>
  <c r="G1000" i="2" s="1"/>
  <c r="G991" i="2"/>
  <c r="G1024" i="2"/>
  <c r="G959" i="2"/>
  <c r="G1023" i="2"/>
  <c r="G992" i="2"/>
  <c r="G1078" i="2"/>
  <c r="G1079" i="2" s="1"/>
  <c r="G1080" i="2" s="1"/>
  <c r="G1007" i="2"/>
  <c r="G1014" i="2"/>
  <c r="G1015" i="2" s="1"/>
  <c r="G1016" i="2" s="1"/>
  <c r="G1030" i="2"/>
  <c r="G1031" i="2" s="1"/>
  <c r="G1032" i="2" s="1"/>
  <c r="G1046" i="2"/>
  <c r="G1047" i="2" s="1"/>
  <c r="G1048" i="2" s="1"/>
  <c r="G1071" i="2"/>
  <c r="G1072" i="2"/>
  <c r="G1055" i="2"/>
  <c r="G1056" i="2"/>
  <c r="G1039" i="2"/>
  <c r="G1040" i="2"/>
  <c r="G889" i="2"/>
  <c r="G910" i="2"/>
  <c r="G544" i="2"/>
  <c r="G804" i="2"/>
  <c r="G656" i="2"/>
  <c r="G884" i="2"/>
  <c r="G885" i="2" s="1"/>
  <c r="G857" i="2"/>
  <c r="G627" i="2"/>
  <c r="G630" i="2"/>
  <c r="G631" i="2" s="1"/>
  <c r="G688" i="2"/>
  <c r="G775" i="2"/>
  <c r="G778" i="2"/>
  <c r="G779" i="2" s="1"/>
  <c r="G828" i="2"/>
  <c r="G831" i="2"/>
  <c r="G832" i="2" s="1"/>
  <c r="G683" i="2"/>
  <c r="G684" i="2" s="1"/>
  <c r="G570" i="2"/>
  <c r="G579" i="2"/>
  <c r="G599" i="2"/>
  <c r="G600" i="2" s="1"/>
  <c r="G515" i="2"/>
  <c r="G518" i="2"/>
  <c r="G519" i="2" s="1"/>
  <c r="G392" i="2" l="1"/>
  <c r="G385" i="2"/>
  <c r="G383" i="2" s="1"/>
  <c r="G377" i="2"/>
  <c r="G380" i="2" s="1"/>
  <c r="G337" i="2"/>
  <c r="G329" i="2"/>
  <c r="G332" i="2" s="1"/>
  <c r="G281" i="2"/>
  <c r="G284" i="2" s="1"/>
  <c r="G289" i="2"/>
  <c r="G241" i="2"/>
  <c r="G233" i="2"/>
  <c r="G236" i="2" s="1"/>
  <c r="G145" i="2"/>
  <c r="G193" i="2"/>
  <c r="G137" i="2"/>
  <c r="G140" i="2" s="1"/>
  <c r="G49" i="2"/>
  <c r="G143" i="2" l="1"/>
  <c r="G287" i="2"/>
  <c r="G239" i="2"/>
  <c r="G335" i="2"/>
  <c r="G445" i="2" l="1"/>
  <c r="G470" i="2" s="1"/>
  <c r="G446" i="2"/>
  <c r="G447" i="2"/>
  <c r="G449" i="2"/>
  <c r="G458" i="2"/>
  <c r="G459" i="2"/>
  <c r="G481" i="2"/>
  <c r="G485" i="2" s="1"/>
  <c r="G490" i="2" s="1"/>
  <c r="G491" i="2" s="1"/>
  <c r="G952" i="2"/>
  <c r="G958" i="2"/>
  <c r="G974" i="2"/>
  <c r="G462" i="2" l="1"/>
  <c r="G966" i="2"/>
  <c r="G960" i="2"/>
  <c r="G982" i="2"/>
  <c r="G471" i="2"/>
  <c r="G469" i="2" s="1"/>
  <c r="G976" i="2"/>
  <c r="G465" i="2"/>
  <c r="G466" i="2" s="1"/>
  <c r="G975" i="2"/>
  <c r="G983" i="2" l="1"/>
  <c r="G984" i="2" s="1"/>
  <c r="G967" i="2"/>
  <c r="G968" i="2" s="1"/>
  <c r="G468" i="2"/>
  <c r="G475" i="2"/>
  <c r="G472" i="2"/>
  <c r="G474" i="2"/>
  <c r="G416" i="2" l="1"/>
  <c r="G417" i="2" s="1"/>
  <c r="G418" i="2" s="1"/>
  <c r="G413" i="2"/>
  <c r="G397" i="2"/>
  <c r="G399" i="2" s="1"/>
  <c r="G398" i="2" s="1"/>
  <c r="G391" i="2"/>
  <c r="G390" i="2"/>
  <c r="G367" i="2" l="1"/>
  <c r="G366" i="2"/>
  <c r="G365" i="2"/>
  <c r="G364" i="2"/>
  <c r="G363" i="2"/>
  <c r="G362" i="2"/>
  <c r="G360" i="2"/>
  <c r="G359" i="2"/>
  <c r="G358" i="2"/>
  <c r="G357" i="2"/>
  <c r="G352" i="2"/>
  <c r="G351" i="2"/>
  <c r="G353" i="2" s="1"/>
  <c r="G350" i="2"/>
  <c r="G348" i="2"/>
  <c r="G347" i="2"/>
  <c r="G346" i="2"/>
  <c r="G345" i="2"/>
  <c r="G344" i="2"/>
  <c r="G343" i="2"/>
  <c r="G319" i="2"/>
  <c r="G318" i="2"/>
  <c r="G317" i="2"/>
  <c r="G316" i="2"/>
  <c r="G315" i="2"/>
  <c r="G314" i="2"/>
  <c r="G312" i="2"/>
  <c r="G311" i="2"/>
  <c r="G310" i="2"/>
  <c r="G309" i="2"/>
  <c r="G304" i="2"/>
  <c r="G303" i="2"/>
  <c r="G305" i="2" s="1"/>
  <c r="G302" i="2"/>
  <c r="G300" i="2"/>
  <c r="G299" i="2"/>
  <c r="G298" i="2"/>
  <c r="G297" i="2"/>
  <c r="G296" i="2"/>
  <c r="G295" i="2"/>
  <c r="G271" i="2"/>
  <c r="G270" i="2"/>
  <c r="G269" i="2"/>
  <c r="G268" i="2"/>
  <c r="G267" i="2"/>
  <c r="G266" i="2"/>
  <c r="G264" i="2"/>
  <c r="G263" i="2"/>
  <c r="G262" i="2"/>
  <c r="G261" i="2"/>
  <c r="G256" i="2"/>
  <c r="G255" i="2"/>
  <c r="G257" i="2" s="1"/>
  <c r="G254" i="2"/>
  <c r="G252" i="2"/>
  <c r="G251" i="2"/>
  <c r="G250" i="2"/>
  <c r="G249" i="2"/>
  <c r="G248" i="2"/>
  <c r="G247" i="2"/>
  <c r="G223" i="2"/>
  <c r="G222" i="2"/>
  <c r="G221" i="2"/>
  <c r="G220" i="2"/>
  <c r="G219" i="2"/>
  <c r="G218" i="2"/>
  <c r="G216" i="2"/>
  <c r="G215" i="2"/>
  <c r="G214" i="2"/>
  <c r="G213" i="2"/>
  <c r="G208" i="2"/>
  <c r="G207" i="2"/>
  <c r="G209" i="2" s="1"/>
  <c r="G206" i="2"/>
  <c r="G204" i="2"/>
  <c r="G203" i="2"/>
  <c r="G202" i="2"/>
  <c r="G201" i="2"/>
  <c r="G200" i="2"/>
  <c r="G199" i="2"/>
  <c r="G175" i="2"/>
  <c r="G174" i="2"/>
  <c r="G173" i="2"/>
  <c r="G172" i="2"/>
  <c r="G171" i="2"/>
  <c r="G170" i="2"/>
  <c r="G168" i="2"/>
  <c r="G167" i="2"/>
  <c r="G166" i="2"/>
  <c r="G165" i="2"/>
  <c r="G160" i="2"/>
  <c r="G159" i="2"/>
  <c r="G161" i="2" s="1"/>
  <c r="G158" i="2"/>
  <c r="G156" i="2"/>
  <c r="G155" i="2"/>
  <c r="G154" i="2"/>
  <c r="G153" i="2"/>
  <c r="G152" i="2"/>
  <c r="G151" i="2"/>
  <c r="G127" i="2"/>
  <c r="G126" i="2"/>
  <c r="G125" i="2"/>
  <c r="G124" i="2"/>
  <c r="G123" i="2"/>
  <c r="G122" i="2"/>
  <c r="G120" i="2"/>
  <c r="G119" i="2"/>
  <c r="G118" i="2"/>
  <c r="G117" i="2"/>
  <c r="G112" i="2"/>
  <c r="G111" i="2"/>
  <c r="G113" i="2" s="1"/>
  <c r="G110" i="2"/>
  <c r="G108" i="2"/>
  <c r="G107" i="2"/>
  <c r="G106" i="2"/>
  <c r="G105" i="2"/>
  <c r="G104" i="2"/>
  <c r="G103" i="2"/>
  <c r="G89" i="2"/>
  <c r="G92" i="2" s="1"/>
  <c r="G97" i="2"/>
  <c r="G95" i="2" l="1"/>
  <c r="G191" i="2"/>
  <c r="G185" i="2"/>
  <c r="G188" i="2" s="1"/>
  <c r="G79" i="2" l="1"/>
  <c r="G78" i="2"/>
  <c r="G77" i="2"/>
  <c r="G76" i="2"/>
  <c r="G75" i="2"/>
  <c r="G74" i="2"/>
  <c r="G72" i="2"/>
  <c r="G71" i="2"/>
  <c r="G70" i="2"/>
  <c r="G69" i="2"/>
  <c r="G64" i="2"/>
  <c r="G63" i="2"/>
  <c r="G65" i="2" s="1"/>
  <c r="G62" i="2"/>
  <c r="G60" i="2"/>
  <c r="G59" i="2"/>
  <c r="G58" i="2"/>
  <c r="G57" i="2"/>
  <c r="G56" i="2"/>
  <c r="G55" i="2"/>
  <c r="G41" i="2"/>
  <c r="G44" i="2" s="1"/>
  <c r="G31" i="2"/>
  <c r="G30" i="2"/>
  <c r="G29" i="2"/>
  <c r="G28" i="2"/>
  <c r="G27" i="2"/>
  <c r="G26" i="2"/>
  <c r="G24" i="2"/>
  <c r="G23" i="2"/>
  <c r="G22" i="2"/>
  <c r="G21" i="2"/>
  <c r="G16" i="2"/>
  <c r="G15" i="2"/>
  <c r="G17" i="2" s="1"/>
  <c r="G14" i="2"/>
  <c r="G12" i="2"/>
  <c r="G11" i="2"/>
  <c r="G10" i="2"/>
  <c r="G9" i="2"/>
  <c r="G8" i="2"/>
  <c r="G7" i="2"/>
  <c r="G47" i="2" l="1"/>
</calcChain>
</file>

<file path=xl/sharedStrings.xml><?xml version="1.0" encoding="utf-8"?>
<sst xmlns="http://schemas.openxmlformats.org/spreadsheetml/2006/main" count="4202" uniqueCount="1292">
  <si>
    <t>шт.</t>
  </si>
  <si>
    <t>1.1</t>
  </si>
  <si>
    <t>1.2</t>
  </si>
  <si>
    <t>м</t>
  </si>
  <si>
    <t>2.2</t>
  </si>
  <si>
    <t>2.1</t>
  </si>
  <si>
    <t>1.3</t>
  </si>
  <si>
    <t>1.4</t>
  </si>
  <si>
    <t>1.5</t>
  </si>
  <si>
    <t>Блок питания</t>
  </si>
  <si>
    <t>компл.</t>
  </si>
  <si>
    <t>Кабель витая пара, U/UTP, категория 5e, 4 пары</t>
  </si>
  <si>
    <t xml:space="preserve">Было </t>
  </si>
  <si>
    <t>Стало</t>
  </si>
  <si>
    <t>Поз.</t>
  </si>
  <si>
    <t>Наименование и техническая характеристика</t>
  </si>
  <si>
    <t>Тип, марка,
обозначение документа, опросного листа</t>
  </si>
  <si>
    <t>Код продукции</t>
  </si>
  <si>
    <t>Поставщик</t>
  </si>
  <si>
    <t>Ед.
изме- 
рения</t>
  </si>
  <si>
    <t>1.6</t>
  </si>
  <si>
    <t>ДКС</t>
  </si>
  <si>
    <t>IEK</t>
  </si>
  <si>
    <t>U/UTP Cat 5e PVC LS нг(А)-LS 4x2x0,52</t>
  </si>
  <si>
    <t>Россия</t>
  </si>
  <si>
    <t>Примечание</t>
  </si>
  <si>
    <t>СВН</t>
  </si>
  <si>
    <t>1</t>
  </si>
  <si>
    <t>Комплектные устройства</t>
  </si>
  <si>
    <t>Шкаф ВТСС в составе:</t>
  </si>
  <si>
    <t>ЦМО</t>
  </si>
  <si>
    <t>Кросс оптический стоечный (19"), 1U, 16 портов, SM,SC</t>
  </si>
  <si>
    <t>Управляемый стекируемый коммутатор уровня L3, 24 порта 10/100/1000BASE-T, 4 порта комбо 1000BASE-T\SFP, 4 порта 10GbE SFP+, 4K VLAN</t>
  </si>
  <si>
    <t>QSW-6200-32T</t>
  </si>
  <si>
    <t>QTECH</t>
  </si>
  <si>
    <t>Патч-панель 19", 1U, 24 портов RJ-45, категория 5e</t>
  </si>
  <si>
    <t>NMC-RP24UD2-1U-BK</t>
  </si>
  <si>
    <t>NIKOMAX</t>
  </si>
  <si>
    <t>Органайзер кабельный горизонтальный 19" 1U, 4 кольца</t>
  </si>
  <si>
    <t>QSC-SFP10GE-1310-I</t>
  </si>
  <si>
    <t>ГКО-4.62</t>
  </si>
  <si>
    <t>Полка перфорированная, глубина 450 мм</t>
  </si>
  <si>
    <t>СВ-45</t>
  </si>
  <si>
    <t>Источник бесперебойного питания 2000 ВА</t>
  </si>
  <si>
    <t>ООО "ЦРИ "Импульс"</t>
  </si>
  <si>
    <t>SNMP-модуль</t>
  </si>
  <si>
    <t>Бастион</t>
  </si>
  <si>
    <t>Внешний модуль АКБ для ИБП Импульс Фристайл 11-2</t>
  </si>
  <si>
    <t>Стройкомплекс</t>
  </si>
  <si>
    <t>Патч-корд прямой RJ45-RJ45 из витой пары кат. 5е, 1,5м</t>
  </si>
  <si>
    <t>Шнур 1,5м</t>
  </si>
  <si>
    <t>ШОС-SM/2,4мм-SC-LC</t>
  </si>
  <si>
    <t>Комплект заземления для шкафа, универсальный</t>
  </si>
  <si>
    <t>ПЗ-СТК</t>
  </si>
  <si>
    <t xml:space="preserve">24-и портовый PoE коммутатор </t>
  </si>
  <si>
    <t>QSW-4610-28T-POE-AC</t>
  </si>
  <si>
    <t>2</t>
  </si>
  <si>
    <t>Оборудование по месту</t>
  </si>
  <si>
    <t>IP-видеокамера уличная корпусная</t>
  </si>
  <si>
    <t>RV-3418</t>
  </si>
  <si>
    <t>Rubetek</t>
  </si>
  <si>
    <t>Разъем RJ-45</t>
  </si>
  <si>
    <t>Коробка монтажная 100х100х50 IP54</t>
  </si>
  <si>
    <t>Коробка распределительная для наружной проводки, без сальников IP56 150х110х110</t>
  </si>
  <si>
    <t>3</t>
  </si>
  <si>
    <t>Кабельно-проводниковая продукция</t>
  </si>
  <si>
    <t>3.1</t>
  </si>
  <si>
    <t>м.</t>
  </si>
  <si>
    <t>3.2</t>
  </si>
  <si>
    <t>Гибкая гофрированная труба из самозатухающего ПВХ-пластиката со стальной протяжкой d=32 мм.</t>
  </si>
  <si>
    <t>Металлорукав в ПВХ оболочке РЗ-НГ-25 с протяжкой</t>
  </si>
  <si>
    <t>3.4</t>
  </si>
  <si>
    <t>Труба ПВХ жёсткая гладкая д.50мм, тяжёлая, длина 2м</t>
  </si>
  <si>
    <t>3.5</t>
  </si>
  <si>
    <t>Стальная труба оцинкованная, d=25 мм</t>
  </si>
  <si>
    <t>3.6</t>
  </si>
  <si>
    <t>3.7</t>
  </si>
  <si>
    <t>3.8</t>
  </si>
  <si>
    <t>Муфта гибкая труба-труба, IP65 д.50мм</t>
  </si>
  <si>
    <t>3.9</t>
  </si>
  <si>
    <t>Муфта труба-труба с ограничителем, IP40, д.50мм</t>
  </si>
  <si>
    <t>3.10</t>
  </si>
  <si>
    <t>Крепежный комплект для стальных хомутов (винт-шуруп и дюбель)</t>
  </si>
  <si>
    <t>3.11</t>
  </si>
  <si>
    <t>Муфта труба-коробка, IP67, М50х1.5, д.50мм</t>
  </si>
  <si>
    <t xml:space="preserve">Коммутатор блока вызова </t>
  </si>
  <si>
    <t>ELTIS</t>
  </si>
  <si>
    <t xml:space="preserve">Видеокоммутатор </t>
  </si>
  <si>
    <t xml:space="preserve">VC4/1-3 </t>
  </si>
  <si>
    <t>Видеоразветвитель</t>
  </si>
  <si>
    <t>VS1/4-4</t>
  </si>
  <si>
    <t>Коммутатор этажный</t>
  </si>
  <si>
    <t>KMF-4.1</t>
  </si>
  <si>
    <t>Блок питания стабилизированный 12V</t>
  </si>
  <si>
    <t>AT-12/15 DIN</t>
  </si>
  <si>
    <t>AccordTec</t>
  </si>
  <si>
    <t>Автоматический выключатель 6А</t>
  </si>
  <si>
    <t>Шина N</t>
  </si>
  <si>
    <t>Шина PE</t>
  </si>
  <si>
    <t>Клемма на DIN - рейку, 4мм</t>
  </si>
  <si>
    <t>Блок сопряжения</t>
  </si>
  <si>
    <t>ADC248-2</t>
  </si>
  <si>
    <t>PS2-DSV3</t>
  </si>
  <si>
    <t>ШИН 6х9-20Д-С</t>
  </si>
  <si>
    <t xml:space="preserve">Блок вызова </t>
  </si>
  <si>
    <t>Блок электронного ключевого устройства</t>
  </si>
  <si>
    <t>Считыватель</t>
  </si>
  <si>
    <t>Пульт поста охраны</t>
  </si>
  <si>
    <t>SC-5000D1</t>
  </si>
  <si>
    <t xml:space="preserve">Видеомонитор </t>
  </si>
  <si>
    <t>VM500-5.1CL</t>
  </si>
  <si>
    <t xml:space="preserve">Адаптер питания </t>
  </si>
  <si>
    <t>Замок электромагнитный</t>
  </si>
  <si>
    <t>M1-300</t>
  </si>
  <si>
    <t>ОЛЕВС</t>
  </si>
  <si>
    <t>Доводчик дверной</t>
  </si>
  <si>
    <t>Dorma</t>
  </si>
  <si>
    <t>Кнопка выхода</t>
  </si>
  <si>
    <t>В-72</t>
  </si>
  <si>
    <t xml:space="preserve">Бесконтактный электронный ключ </t>
  </si>
  <si>
    <t>Резистор 75 Ом</t>
  </si>
  <si>
    <t xml:space="preserve">Аудиотрубка </t>
  </si>
  <si>
    <t>А5</t>
  </si>
  <si>
    <t>Зажим винтовой ЗВИ-3 1,0-2,5мм2 12пар</t>
  </si>
  <si>
    <t>iEK</t>
  </si>
  <si>
    <t>CRE-71</t>
  </si>
  <si>
    <t>Кабель для монтажа систем сигнализации</t>
  </si>
  <si>
    <t>ТПД Паритет</t>
  </si>
  <si>
    <t>Медный провод гибкий</t>
  </si>
  <si>
    <t>ПВСнг(А)-LS 2х1,5</t>
  </si>
  <si>
    <t>Электромонтаж</t>
  </si>
  <si>
    <t>КПСВЭВнг(А)-LS 4х2х0,5</t>
  </si>
  <si>
    <t>Кабель витая пара, U/UTP, категория 5e, 4 пары</t>
  </si>
  <si>
    <t>Коаксиальный кабель для монтажа систем сигнализации</t>
  </si>
  <si>
    <t>Миниканал</t>
  </si>
  <si>
    <t>TMC 25x17</t>
  </si>
  <si>
    <t>Гибкая гофрированная труба из самозатухающего ПВХ-пластиката со стальной протяжкой d=16 мм.</t>
  </si>
  <si>
    <t>1.7</t>
  </si>
  <si>
    <t>1.8</t>
  </si>
  <si>
    <t>1.9</t>
  </si>
  <si>
    <t>1.10</t>
  </si>
  <si>
    <t>1.11</t>
  </si>
  <si>
    <t>1.12</t>
  </si>
  <si>
    <t>1.13</t>
  </si>
  <si>
    <t>1.14</t>
  </si>
  <si>
    <t>1.15</t>
  </si>
  <si>
    <t>1.17</t>
  </si>
  <si>
    <t>1.18</t>
  </si>
  <si>
    <t>1.19</t>
  </si>
  <si>
    <t>1.20</t>
  </si>
  <si>
    <t>1.21</t>
  </si>
  <si>
    <t>1.22</t>
  </si>
  <si>
    <t>1.23</t>
  </si>
  <si>
    <t>1.24</t>
  </si>
  <si>
    <t>1.25</t>
  </si>
  <si>
    <t>1.26</t>
  </si>
  <si>
    <t>Выключатель автоматический, 10А</t>
  </si>
  <si>
    <t>к-т</t>
  </si>
  <si>
    <t>Доп. комплект к ELTIS DP1-CE7</t>
  </si>
  <si>
    <t>Кабель для монтажа систем сигнализации, не распространяет горение при групповой прокладке</t>
  </si>
  <si>
    <t>КСВВнг(А)-LS 2х0,5</t>
  </si>
  <si>
    <t xml:space="preserve">Контроллер </t>
  </si>
  <si>
    <t>Bolid</t>
  </si>
  <si>
    <t>Аккумуляторная батарея, 12В, 1.2Ач</t>
  </si>
  <si>
    <t>DIN - рейка, 0,3м.</t>
  </si>
  <si>
    <t xml:space="preserve">Фотоэлементы (передатчик и приемник) </t>
  </si>
  <si>
    <t xml:space="preserve">Радио-брелок </t>
  </si>
  <si>
    <t>БСР-5.2</t>
  </si>
  <si>
    <t>Matrix V</t>
  </si>
  <si>
    <t>Iron Logic</t>
  </si>
  <si>
    <t>Кабель силовой, не распространяющий горение при групповой прокладке</t>
  </si>
  <si>
    <t>ВВГнг(А)-LS 3х1,5</t>
  </si>
  <si>
    <t>Кабель витая пара, U/UTP, категория 5e, 1 пара</t>
  </si>
  <si>
    <t>КП-АВ</t>
  </si>
  <si>
    <t>Комплект креплений для установки ИБП в стойку 19"</t>
  </si>
  <si>
    <t> DP1-CE7L</t>
  </si>
  <si>
    <t>SKAT-12-1,0 DIN</t>
  </si>
  <si>
    <t>Клемма на DIN - рейку, 2,5мм</t>
  </si>
  <si>
    <t>Модуль управления по мобильной сети</t>
  </si>
  <si>
    <t>Doorhan GSM-3.0</t>
  </si>
  <si>
    <t>DoorHan</t>
  </si>
  <si>
    <t>AP_SP-02</t>
  </si>
  <si>
    <t>DKC (Россия)</t>
  </si>
  <si>
    <t>QSC-SFP20GE-1310-DDM</t>
  </si>
  <si>
    <t>РАр10-3-ОП</t>
  </si>
  <si>
    <t>Hyperline</t>
  </si>
  <si>
    <t>QSW-M-6200-PWR</t>
  </si>
  <si>
    <t>Розетка с заземлением на DIN-рейку</t>
  </si>
  <si>
    <t>Сменный блок питания для QSW-6200, 70Вт, 100-240В АС</t>
  </si>
  <si>
    <t>Панель с DIN-рейкой 19"</t>
  </si>
  <si>
    <t>IEK (Россия)</t>
  </si>
  <si>
    <t>КМ500-8.3Т</t>
  </si>
  <si>
    <t>DIN-рейка, перфорированная, L=2м</t>
  </si>
  <si>
    <t>02140</t>
  </si>
  <si>
    <t xml:space="preserve"> РАр10-3-ОП</t>
  </si>
  <si>
    <t>MRD10-16</t>
  </si>
  <si>
    <t xml:space="preserve">КПИ 2в-2,5 </t>
  </si>
  <si>
    <t>YZN11-002-K03</t>
  </si>
  <si>
    <t>Короб перфорированный 40х40мм, L=2 м</t>
  </si>
  <si>
    <t>01134RL</t>
  </si>
  <si>
    <t xml:space="preserve">КПИ 2в-4 </t>
  </si>
  <si>
    <t>YZN11-004-K03</t>
  </si>
  <si>
    <t>Коробка монтажная с 6 кабельными вводами , IP55, 100х100х50мм</t>
  </si>
  <si>
    <t>Клемник, 24A, 2,5мм.кв, 12 пар</t>
  </si>
  <si>
    <t>43112NY</t>
  </si>
  <si>
    <t>Короб ПВХ 80х40мм</t>
  </si>
  <si>
    <t>TA-GN 80x40</t>
  </si>
  <si>
    <t>01781</t>
  </si>
  <si>
    <t>Угол плоский ПВХ для короба 80х40мм</t>
  </si>
  <si>
    <t>NPAN 80x40</t>
  </si>
  <si>
    <t>01756</t>
  </si>
  <si>
    <t>Заглушка ПВХ для короба 80х40мм</t>
  </si>
  <si>
    <t>LAN 80x40</t>
  </si>
  <si>
    <t>00871</t>
  </si>
  <si>
    <t>Держатель с защелкой, d=16мм</t>
  </si>
  <si>
    <t>Стойка для размещения считывателя  уличная, с площадкой 170х180мм, высотой 1275мм</t>
  </si>
  <si>
    <t>Стойка для фотоэлемента(0,5м)</t>
  </si>
  <si>
    <t xml:space="preserve">DHPC </t>
  </si>
  <si>
    <t>Устойство коммутационное</t>
  </si>
  <si>
    <t>УК-ВК/03</t>
  </si>
  <si>
    <t>ParLan U/UTP Cat5e PVC/PE нг(А)-LS 1х2х0,52</t>
  </si>
  <si>
    <t>Стройкомплекс (Россия)</t>
  </si>
  <si>
    <t>DEMA-01-R-04-FI</t>
  </si>
  <si>
    <t>Пластина монтажная</t>
  </si>
  <si>
    <t>Кабель медный типа витая пара, не распространяющий горений</t>
  </si>
  <si>
    <t>Кабель силовой</t>
  </si>
  <si>
    <t>ВВГнг(А)-LS 2x1,5</t>
  </si>
  <si>
    <t>Держатель с защелкой, d=32мм</t>
  </si>
  <si>
    <t>Кол. (стало)</t>
  </si>
  <si>
    <t>Кол. (было)</t>
  </si>
  <si>
    <t>Светофор двухсекционный с 100мм сигналом 220В,1Ф, 0,1кВ</t>
  </si>
  <si>
    <t>Т.8</t>
  </si>
  <si>
    <t>ТД «МЕГАПРОМ»</t>
  </si>
  <si>
    <t>Скоба металлическая двухлапковая_ / 31-32 мм</t>
  </si>
  <si>
    <t>Скоба металлическая двухлапковая_ / 48-50 мм</t>
  </si>
  <si>
    <t>Кросс ШКОС-Л -1U/2 -16 -SC ~16 -SC/SM ~16 -SC/UPC</t>
  </si>
  <si>
    <t>Сязьстройдеталь</t>
  </si>
  <si>
    <t>ШТК-М-27.6.8-3ААА</t>
  </si>
  <si>
    <t>Шкаф напольный 19” 27U 600х800</t>
  </si>
  <si>
    <t> ВМ-К-2-ТР</t>
  </si>
  <si>
    <t>Модуль 2 вентилятора с терморегулятором в крышу</t>
  </si>
  <si>
    <t>PC-LPM-UTP-RJ45-RJ45-C5e-1M-LSZH</t>
  </si>
  <si>
    <t>Блок розеток, 8 универсальных розеток, 16A, выключатель, шнур 2.5м.</t>
  </si>
  <si>
    <t>ITK PDU PH12-8D1-P</t>
  </si>
  <si>
    <t>Панель заземления 19" 500 мм</t>
  </si>
  <si>
    <t>PLUD-8P8C-S-C6-VL</t>
  </si>
  <si>
    <t>Крепежный комплект для держателей (винт-шуруп и дюбель)</t>
  </si>
  <si>
    <t>Коммутатор комбинированный этажный</t>
  </si>
  <si>
    <t>KMFV4/1</t>
  </si>
  <si>
    <t>Коммутатор этажный комбинированный</t>
  </si>
  <si>
    <t>KMFV-4/1</t>
  </si>
  <si>
    <t>ELTIS EMF</t>
  </si>
  <si>
    <t>РК 75-4,8-318нг(А)-HF</t>
  </si>
  <si>
    <t>питание замков</t>
  </si>
  <si>
    <t>выз.панели</t>
  </si>
  <si>
    <t>КПСВЭВнг(А)-LS 2х2х0,5</t>
  </si>
  <si>
    <t>Устройство экстренной разблокировки</t>
  </si>
  <si>
    <t>ST-ER115</t>
  </si>
  <si>
    <t>Smartec</t>
  </si>
  <si>
    <t>аудио магистр.</t>
  </si>
  <si>
    <t>кн. выхода, CRE-71</t>
  </si>
  <si>
    <t>Привод электрический автоматический для дверей серии "DEMA" без радиомодуля в комплекте со шкафом управления ШУ DEMAна один привод 400(В)х400(Ш)х150(Г) и стандартной тягой</t>
  </si>
  <si>
    <t>DEMA-01-R-04-FI, БДУ-5</t>
  </si>
  <si>
    <t>Привод электрический автоматический для дверей серии "DEMA" с радиомодулем в комплекте со шкафом управления ШУ DEMAна один привод 400(В)х400(Ш)х150(Г), стандартной тягой и блоком дистанционного управления приводом в составе: радиоприёмника и 5-и брелоков-передатчиков</t>
  </si>
  <si>
    <t>Устройство коммутационное УК-ВК исп.14</t>
  </si>
  <si>
    <t>Источник питания 12 B, 1,0 A</t>
  </si>
  <si>
    <t xml:space="preserve">Источник питания </t>
  </si>
  <si>
    <t>DTM 12012</t>
  </si>
  <si>
    <t>Delta</t>
  </si>
  <si>
    <t>1.16</t>
  </si>
  <si>
    <t>Основное оборудование</t>
  </si>
  <si>
    <t>Жесткий диск 10Tb</t>
  </si>
  <si>
    <t>WD Purple</t>
  </si>
  <si>
    <t>Western Digital</t>
  </si>
  <si>
    <t xml:space="preserve">Домовой регистратор «КОМПЛЕКС» на базе ПО Intellect, 4 камер, 30 сут. видеоархив </t>
  </si>
  <si>
    <t>Гибкая гофрированная труба из самозатухающего ПВХ-пластиката со стальной протяжкой d=25 мм.</t>
  </si>
  <si>
    <t>Кабель оптический</t>
  </si>
  <si>
    <t>Держатель с защелкой, Д=25мм</t>
  </si>
  <si>
    <t>ДПО-нг( А)LS-16А-2,7кН</t>
  </si>
  <si>
    <t>Связьстройдеталь</t>
  </si>
  <si>
    <t>Система видеонаблюдения. Автостоянка</t>
  </si>
  <si>
    <t>Система охраны входов. Корпус 1</t>
  </si>
  <si>
    <t>Система охраны входов. Корпус 2</t>
  </si>
  <si>
    <t>Автоматизированная система открывания дверей. Корпус 1</t>
  </si>
  <si>
    <t>Автоматизированная система открывания дверей. Корпус 2</t>
  </si>
  <si>
    <t>Система видеонаблюдения. ЦИН</t>
  </si>
  <si>
    <t>Центральное оборудование</t>
  </si>
  <si>
    <t>Macroscop</t>
  </si>
  <si>
    <t>Монитор видеонаблюдения</t>
  </si>
  <si>
    <t>DS-D5027FN</t>
  </si>
  <si>
    <t>IP-видеокамера внутренняя</t>
  </si>
  <si>
    <t>Hikvision</t>
  </si>
  <si>
    <t>DS-2CD3126G2-IS</t>
  </si>
  <si>
    <t>Проводной комплект, клавиатура + мышь</t>
  </si>
  <si>
    <t>MK120</t>
  </si>
  <si>
    <t>Logitech</t>
  </si>
  <si>
    <t>Удлинитель HDMI+USB по витой паре</t>
  </si>
  <si>
    <t>LKV223KVM</t>
  </si>
  <si>
    <t>LENKENG</t>
  </si>
  <si>
    <t>Видеорегистратор, отображение, 1 монитор</t>
  </si>
  <si>
    <t xml:space="preserve">NVR-SPECM816ML3U-34715 </t>
  </si>
  <si>
    <t>Оптический трансивер SFP (внутриквартальный)</t>
  </si>
  <si>
    <t>Оптический трансивер SFP (внешний)</t>
  </si>
  <si>
    <t>ФРИСТАЙЛ 2000 ВА</t>
  </si>
  <si>
    <t>BCFT003</t>
  </si>
  <si>
    <t xml:space="preserve">Внешний модуль АКБ для ИБП </t>
  </si>
  <si>
    <t>CNDL801</t>
  </si>
  <si>
    <t>BC0272RV</t>
  </si>
  <si>
    <t>Beward</t>
  </si>
  <si>
    <t>UD-SС-1</t>
  </si>
  <si>
    <t xml:space="preserve">Разветвитель CAN- интерфейса </t>
  </si>
  <si>
    <t xml:space="preserve"> ЩМП-1-1 УХЛ3</t>
  </si>
  <si>
    <t>Корпус металлический с монтажной платой 395x310x150мм</t>
  </si>
  <si>
    <t>YKM41-0-31</t>
  </si>
  <si>
    <t>ЩМП-5-0 36 УХЛ3</t>
  </si>
  <si>
    <t>YKM40-05-31</t>
  </si>
  <si>
    <t>DP5000.В2-KEDC43</t>
  </si>
  <si>
    <t>Количество абонентских ключей для домофона принять из расчета количества комнат плюс один для каждой квартиры. Так же предусмотреть домофонные ключи для специалистов управляющей компании из расчета по два ключа на каждый подъезд.</t>
  </si>
  <si>
    <t>Система автоматизации въезда/выезда. Корпус 1</t>
  </si>
  <si>
    <t>Щит металлический IP66, 395х310х150 мм., с монтажной платой</t>
  </si>
  <si>
    <t>ЩМП-1-1 УХЛ3 IP31</t>
  </si>
  <si>
    <t>YKM41-01-31</t>
  </si>
  <si>
    <t xml:space="preserve">Количество пультов предусмотреть по количеству машино-мест объекта. </t>
  </si>
  <si>
    <t>КСВВнг(А)-LS 4х0,95</t>
  </si>
  <si>
    <t>КПСВЭВнг(А)-LS 1х2х0,5</t>
  </si>
  <si>
    <t>Система видеонаблюдения. Корпус 20.1</t>
  </si>
  <si>
    <t>Система видеонаблюдения. Корпус 20.2</t>
  </si>
  <si>
    <t>Система видеонаблюдения. Корпус 20.3</t>
  </si>
  <si>
    <t>Система видеонаблюдения. Корпус 20.4</t>
  </si>
  <si>
    <t>Система видеонаблюдения. Корпус 20.5</t>
  </si>
  <si>
    <t>Система видеонаблюдения. Корпус 20.6</t>
  </si>
  <si>
    <t>Система видеонаблюдения. Корпус 20.7</t>
  </si>
  <si>
    <t>Система видеонаблюдения. Корпус 20.8</t>
  </si>
  <si>
    <t>2.3</t>
  </si>
  <si>
    <t>Блок питания, 12В, 0,3 А</t>
  </si>
  <si>
    <t>YW120V020_D</t>
  </si>
  <si>
    <t>HOSTCALL</t>
  </si>
  <si>
    <t xml:space="preserve">Адаптер блок защиты </t>
  </si>
  <si>
    <t>GC-0012U3</t>
  </si>
  <si>
    <t xml:space="preserve">Сигнальная лампа </t>
  </si>
  <si>
    <t>MP-611W1</t>
  </si>
  <si>
    <t xml:space="preserve">Кнопка вызова </t>
  </si>
  <si>
    <t>MP-433W1</t>
  </si>
  <si>
    <t xml:space="preserve">Контроллер (с кнопкой сброса)  </t>
  </si>
  <si>
    <t>MP-200W2</t>
  </si>
  <si>
    <t>Шкаф навесной с монтажной платой 300мм х 300мм х 150 мм</t>
  </si>
  <si>
    <t>R5ST0331</t>
  </si>
  <si>
    <t>DKC</t>
  </si>
  <si>
    <t>DIN-река оцинкованная металлическая  7,5мм х 35мм х 250мм</t>
  </si>
  <si>
    <t>YDN10-0025</t>
  </si>
  <si>
    <t>EIK</t>
  </si>
  <si>
    <t xml:space="preserve">Кронштейн  для установки  DIN-рейки </t>
  </si>
  <si>
    <t>YDN10D-KH-020</t>
  </si>
  <si>
    <t>Розетка на DIN-рейку с заземлением</t>
  </si>
  <si>
    <t>Кабельные изделия и провода для МГН</t>
  </si>
  <si>
    <t>Линия связи и питания системы тревожной сигнализации с/у для МГН</t>
  </si>
  <si>
    <t>СК-ЭПП нг(А)-HF 1х2х0,5</t>
  </si>
  <si>
    <t>ООО "НПП Спецкабель"</t>
  </si>
  <si>
    <t>Труба ПВХ гофрированная диам. 20мм легкий тип</t>
  </si>
  <si>
    <t>Держатель (клипса) для гофрированной ПВХ трубы ∅20мм</t>
  </si>
  <si>
    <t>МГН. ЦИН</t>
  </si>
  <si>
    <t>TR-IP2PoE</t>
  </si>
  <si>
    <t>OSNOVO</t>
  </si>
  <si>
    <t>TR-IP2</t>
  </si>
  <si>
    <t> Удлинитель Ethernet на 2 порта</t>
  </si>
  <si>
    <t> Удлинитель Ethernet на 2 порта, питание  POE</t>
  </si>
  <si>
    <t>4</t>
  </si>
  <si>
    <t>4.1</t>
  </si>
  <si>
    <t>4.2</t>
  </si>
  <si>
    <t>4.3</t>
  </si>
  <si>
    <t>4.4</t>
  </si>
  <si>
    <t>4.5</t>
  </si>
  <si>
    <t>4.6</t>
  </si>
  <si>
    <t>4.7</t>
  </si>
  <si>
    <t>4.8</t>
  </si>
  <si>
    <t>4.9</t>
  </si>
  <si>
    <t>4.10</t>
  </si>
  <si>
    <t>4.11</t>
  </si>
  <si>
    <t>4.12</t>
  </si>
  <si>
    <t>4.13</t>
  </si>
  <si>
    <t>4.14</t>
  </si>
  <si>
    <t>4.15</t>
  </si>
  <si>
    <t>4.16</t>
  </si>
  <si>
    <t>4.17</t>
  </si>
  <si>
    <t>4.18</t>
  </si>
  <si>
    <t>4.19</t>
  </si>
  <si>
    <t>4.20</t>
  </si>
  <si>
    <t>4.21</t>
  </si>
  <si>
    <t>4.22</t>
  </si>
  <si>
    <t>4.23</t>
  </si>
  <si>
    <t>4.24</t>
  </si>
  <si>
    <t>4.25</t>
  </si>
  <si>
    <t>4.26</t>
  </si>
  <si>
    <t>5</t>
  </si>
  <si>
    <t>5.1</t>
  </si>
  <si>
    <t>5.2</t>
  </si>
  <si>
    <t>5.3</t>
  </si>
  <si>
    <t>6</t>
  </si>
  <si>
    <t>6.1</t>
  </si>
  <si>
    <t>6.2</t>
  </si>
  <si>
    <t>6.3</t>
  </si>
  <si>
    <t>6.4</t>
  </si>
  <si>
    <t>6.5</t>
  </si>
  <si>
    <t>6.6</t>
  </si>
  <si>
    <t>6.7</t>
  </si>
  <si>
    <t>6.8</t>
  </si>
  <si>
    <t>6.9</t>
  </si>
  <si>
    <t>6.10</t>
  </si>
  <si>
    <t>7</t>
  </si>
  <si>
    <t>7.1</t>
  </si>
  <si>
    <t>7.2</t>
  </si>
  <si>
    <t>7.3</t>
  </si>
  <si>
    <t>7.4</t>
  </si>
  <si>
    <t>7.5</t>
  </si>
  <si>
    <t>7.6</t>
  </si>
  <si>
    <t>7.7</t>
  </si>
  <si>
    <t>7.8</t>
  </si>
  <si>
    <t>7.9</t>
  </si>
  <si>
    <t>7.10</t>
  </si>
  <si>
    <t>7.11</t>
  </si>
  <si>
    <t>7.12</t>
  </si>
  <si>
    <t>7.13</t>
  </si>
  <si>
    <t>7.14</t>
  </si>
  <si>
    <t>7.15</t>
  </si>
  <si>
    <t>7.16</t>
  </si>
  <si>
    <t>7.17</t>
  </si>
  <si>
    <t>7.18</t>
  </si>
  <si>
    <t>7.19</t>
  </si>
  <si>
    <t>7.20</t>
  </si>
  <si>
    <t>7.21</t>
  </si>
  <si>
    <t>7.22</t>
  </si>
  <si>
    <t>7.23</t>
  </si>
  <si>
    <t>7.24</t>
  </si>
  <si>
    <t>7.25</t>
  </si>
  <si>
    <t>7.26</t>
  </si>
  <si>
    <t>8</t>
  </si>
  <si>
    <t>8.1</t>
  </si>
  <si>
    <t>8.2</t>
  </si>
  <si>
    <t>8.3</t>
  </si>
  <si>
    <t>9</t>
  </si>
  <si>
    <t>9.1</t>
  </si>
  <si>
    <t>9.2</t>
  </si>
  <si>
    <t>9.3</t>
  </si>
  <si>
    <t>9.4</t>
  </si>
  <si>
    <t>9.5</t>
  </si>
  <si>
    <t>9.6</t>
  </si>
  <si>
    <t>9.7</t>
  </si>
  <si>
    <t>9.8</t>
  </si>
  <si>
    <t>9.9</t>
  </si>
  <si>
    <t>9.10</t>
  </si>
  <si>
    <t>10</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</si>
  <si>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</si>
  <si>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</si>
  <si>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</si>
  <si>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</si>
  <si>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</si>
  <si>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</si>
  <si>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</si>
  <si>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</si>
  <si>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</si>
  <si>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</si>
  <si>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</si>
  <si>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</si>
  <si>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</si>
  <si>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</si>
  <si>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</si>
  <si>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</si>
  <si>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</si>
  <si>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</si>
  <si>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</si>
  <si>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</si>
  <si>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</si>
  <si>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</si>
  <si>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</si>
  <si>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</si>
  <si>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</si>
  <si>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10.26</t>
  </si>
  <si>
    <t>11</t>
  </si>
  <si>
    <t>11.1</t>
  </si>
  <si>
    <t>11.2</t>
  </si>
  <si>
    <t>11.3</t>
  </si>
  <si>
    <t>12</t>
  </si>
  <si>
    <t>12.1</t>
  </si>
  <si>
    <t>12.2</t>
  </si>
  <si>
    <t>12.3</t>
  </si>
  <si>
    <t>12.4</t>
  </si>
  <si>
    <t>12.5</t>
  </si>
  <si>
    <t>12.6</t>
  </si>
  <si>
    <t>12.7</t>
  </si>
  <si>
    <t>12.8</t>
  </si>
  <si>
    <t>12.9</t>
  </si>
  <si>
    <t>12.10</t>
  </si>
  <si>
    <t>13</t>
  </si>
  <si>
    <t>13.1</t>
  </si>
  <si>
    <t>13.2</t>
  </si>
  <si>
    <t>13.3</t>
  </si>
  <si>
    <t>13.4</t>
  </si>
  <si>
    <t>13.5</t>
  </si>
  <si>
    <t>13.6</t>
  </si>
  <si>
    <t>13.7</t>
  </si>
  <si>
    <t>13.8</t>
  </si>
  <si>
    <t>13.9</t>
  </si>
  <si>
    <t>13.10</t>
  </si>
  <si>
    <t>13.11</t>
  </si>
  <si>
    <t>13.12</t>
  </si>
  <si>
    <t>13.13</t>
  </si>
  <si>
    <t>13.14</t>
  </si>
  <si>
    <t>13.15</t>
  </si>
  <si>
    <t>13.16</t>
  </si>
  <si>
    <t>13.17</t>
  </si>
  <si>
    <t>13.18</t>
  </si>
  <si>
    <t>13.19</t>
  </si>
  <si>
    <t>13.20</t>
  </si>
  <si>
    <t>13.21</t>
  </si>
  <si>
    <t>13.22</t>
  </si>
  <si>
    <t>13.23</t>
  </si>
  <si>
    <t>13.24</t>
  </si>
  <si>
    <t>13.25</t>
  </si>
  <si>
    <t>13.26</t>
  </si>
  <si>
    <t xml:space="preserve">Домовой регистратор «КОМПЛЕКС» на базе ПО Intellect, 11 камер, 30 сут. видеоархив </t>
  </si>
  <si>
    <t xml:space="preserve">Домовой регистратор «КОМПЛЕКС» на базе ПО Intellect, 16 камер, 30 сут. видеоархив </t>
  </si>
  <si>
    <t>DVR-I-RM-4U-IP11-2</t>
  </si>
  <si>
    <t>DVR-I-RM-4U-IP16-2</t>
  </si>
  <si>
    <t>DVR-I-RM-4U-IP4-2</t>
  </si>
  <si>
    <t xml:space="preserve">Домовой регистратор «КОМПЛЕКС» на базе ПО Intellect, 13 камер, 30 сут. видеоархив </t>
  </si>
  <si>
    <t>DVR-I-RM-4U-IP13-2</t>
  </si>
  <si>
    <t>DVR-I-RM-4U-IP9-2</t>
  </si>
  <si>
    <t xml:space="preserve">Домовой регистратор «КОМПЛЕКС» на базе ПО Intellect, 9 камер, 30 сут. видеоархив </t>
  </si>
  <si>
    <t xml:space="preserve">Домовой регистратор «КОМПЛЕКС» на базе ПО Intellect, 5 камер, 30 сут. видеоархив </t>
  </si>
  <si>
    <t>DVR-I-RM-4U-IP5-2</t>
  </si>
  <si>
    <t>14</t>
  </si>
  <si>
    <t>141</t>
  </si>
  <si>
    <t>14.2</t>
  </si>
  <si>
    <t>15</t>
  </si>
  <si>
    <t>15.1</t>
  </si>
  <si>
    <t>15.2</t>
  </si>
  <si>
    <t>15.3</t>
  </si>
  <si>
    <t>15.4</t>
  </si>
  <si>
    <t>15.5</t>
  </si>
  <si>
    <t>15.6</t>
  </si>
  <si>
    <t>15.7</t>
  </si>
  <si>
    <t>15.8</t>
  </si>
  <si>
    <t>15.9</t>
  </si>
  <si>
    <t>15.10</t>
  </si>
  <si>
    <t>16</t>
  </si>
  <si>
    <t>16.1</t>
  </si>
  <si>
    <t>16.2</t>
  </si>
  <si>
    <t>16.3</t>
  </si>
  <si>
    <t>16.4</t>
  </si>
  <si>
    <t>16.5</t>
  </si>
  <si>
    <t>16.6</t>
  </si>
  <si>
    <t>16.7</t>
  </si>
  <si>
    <t>16.8</t>
  </si>
  <si>
    <t>16.9</t>
  </si>
  <si>
    <t>16.10</t>
  </si>
  <si>
    <t>16.11</t>
  </si>
  <si>
    <t>16.12</t>
  </si>
  <si>
    <t>16.13</t>
  </si>
  <si>
    <t>16.14</t>
  </si>
  <si>
    <t>16.15</t>
  </si>
  <si>
    <t>16.16</t>
  </si>
  <si>
    <t>16.17</t>
  </si>
  <si>
    <t>16.18</t>
  </si>
  <si>
    <t>16.19</t>
  </si>
  <si>
    <t>16.20</t>
  </si>
  <si>
    <t>16.21</t>
  </si>
  <si>
    <t>16.22</t>
  </si>
  <si>
    <t>16.23</t>
  </si>
  <si>
    <t>16.24</t>
  </si>
  <si>
    <t>16.25</t>
  </si>
  <si>
    <t>16.26</t>
  </si>
  <si>
    <t>17</t>
  </si>
  <si>
    <t>17.1</t>
  </si>
  <si>
    <t>17.2</t>
  </si>
  <si>
    <t>17.3</t>
  </si>
  <si>
    <t>18</t>
  </si>
  <si>
    <t>18.1</t>
  </si>
  <si>
    <t>18.2</t>
  </si>
  <si>
    <t>18.3</t>
  </si>
  <si>
    <t>18.4</t>
  </si>
  <si>
    <t>18.5</t>
  </si>
  <si>
    <t>18.6</t>
  </si>
  <si>
    <t>18.7</t>
  </si>
  <si>
    <t>18.8</t>
  </si>
  <si>
    <t>18.9</t>
  </si>
  <si>
    <t>18.10</t>
  </si>
  <si>
    <t>19</t>
  </si>
  <si>
    <t>19.1</t>
  </si>
  <si>
    <t>19.2</t>
  </si>
  <si>
    <t>19.3</t>
  </si>
  <si>
    <t>19.4</t>
  </si>
  <si>
    <t>19.5</t>
  </si>
  <si>
    <t>19.6</t>
  </si>
  <si>
    <t>19.7</t>
  </si>
  <si>
    <t>19.8</t>
  </si>
  <si>
    <t>19.9</t>
  </si>
  <si>
    <t>19.10</t>
  </si>
  <si>
    <t>19.11</t>
  </si>
  <si>
    <t>19.12</t>
  </si>
  <si>
    <t>19.13</t>
  </si>
  <si>
    <t>19.14</t>
  </si>
  <si>
    <t>19.15</t>
  </si>
  <si>
    <t>19.16</t>
  </si>
  <si>
    <t>19.17</t>
  </si>
  <si>
    <t>19.18</t>
  </si>
  <si>
    <t>19.19</t>
  </si>
  <si>
    <t>19.20</t>
  </si>
  <si>
    <t>19.21</t>
  </si>
  <si>
    <t>19.22</t>
  </si>
  <si>
    <t>19.23</t>
  </si>
  <si>
    <t>19.24</t>
  </si>
  <si>
    <t>19.25</t>
  </si>
  <si>
    <t>19.26</t>
  </si>
  <si>
    <t>20</t>
  </si>
  <si>
    <t>20.1</t>
  </si>
  <si>
    <t>20.2</t>
  </si>
  <si>
    <t>20.3</t>
  </si>
  <si>
    <t>21</t>
  </si>
  <si>
    <t>21.1</t>
  </si>
  <si>
    <t>21.2</t>
  </si>
  <si>
    <t>21.3</t>
  </si>
  <si>
    <t>21.4</t>
  </si>
  <si>
    <t>21.5</t>
  </si>
  <si>
    <t>21.6</t>
  </si>
  <si>
    <t>21.7</t>
  </si>
  <si>
    <t>21.8</t>
  </si>
  <si>
    <t>21.9</t>
  </si>
  <si>
    <t>21.10</t>
  </si>
  <si>
    <t>22</t>
  </si>
  <si>
    <t>22.1</t>
  </si>
  <si>
    <t>22.2</t>
  </si>
  <si>
    <t>22.3</t>
  </si>
  <si>
    <t>22.4</t>
  </si>
  <si>
    <t>22.5</t>
  </si>
  <si>
    <t>22.6</t>
  </si>
  <si>
    <t>22.7</t>
  </si>
  <si>
    <t>22.8</t>
  </si>
  <si>
    <t>22.9</t>
  </si>
  <si>
    <t>22.10</t>
  </si>
  <si>
    <t>22.11</t>
  </si>
  <si>
    <t>22.12</t>
  </si>
  <si>
    <t>22.13</t>
  </si>
  <si>
    <t>22.14</t>
  </si>
  <si>
    <t>22.15</t>
  </si>
  <si>
    <t>22.16</t>
  </si>
  <si>
    <t>22.17</t>
  </si>
  <si>
    <t>22.18</t>
  </si>
  <si>
    <t>22.19</t>
  </si>
  <si>
    <t>22.20</t>
  </si>
  <si>
    <t>22.21</t>
  </si>
  <si>
    <t>22.22</t>
  </si>
  <si>
    <t>22.23</t>
  </si>
  <si>
    <t>22.24</t>
  </si>
  <si>
    <t>22.25</t>
  </si>
  <si>
    <t>22.26</t>
  </si>
  <si>
    <t>23</t>
  </si>
  <si>
    <t>23.1</t>
  </si>
  <si>
    <t>23.2</t>
  </si>
  <si>
    <t>23.3</t>
  </si>
  <si>
    <t>24</t>
  </si>
  <si>
    <t>24.1</t>
  </si>
  <si>
    <t>24.2</t>
  </si>
  <si>
    <t>24.3</t>
  </si>
  <si>
    <t>24.4</t>
  </si>
  <si>
    <t>24.5</t>
  </si>
  <si>
    <t>24.6</t>
  </si>
  <si>
    <t>24.7</t>
  </si>
  <si>
    <t>24.8</t>
  </si>
  <si>
    <t>24.9</t>
  </si>
  <si>
    <t>24.10</t>
  </si>
  <si>
    <t>25</t>
  </si>
  <si>
    <t>25.1</t>
  </si>
  <si>
    <t>25.2</t>
  </si>
  <si>
    <t>25.3</t>
  </si>
  <si>
    <t>25.4</t>
  </si>
  <si>
    <t>25.5</t>
  </si>
  <si>
    <t>26</t>
  </si>
  <si>
    <t>26.1</t>
  </si>
  <si>
    <t>26.2</t>
  </si>
  <si>
    <t>26.3</t>
  </si>
  <si>
    <t>26.4</t>
  </si>
  <si>
    <t>26.5</t>
  </si>
  <si>
    <t>27</t>
  </si>
  <si>
    <t>27.1</t>
  </si>
  <si>
    <t>27.2</t>
  </si>
  <si>
    <t>27.3</t>
  </si>
  <si>
    <t>27.4</t>
  </si>
  <si>
    <t>27.5</t>
  </si>
  <si>
    <t>28</t>
  </si>
  <si>
    <t>28.1</t>
  </si>
  <si>
    <t>28.2</t>
  </si>
  <si>
    <t>28.3</t>
  </si>
  <si>
    <t>29</t>
  </si>
  <si>
    <t>29.1</t>
  </si>
  <si>
    <t>29.2</t>
  </si>
  <si>
    <t>29.3</t>
  </si>
  <si>
    <t>30</t>
  </si>
  <si>
    <t>30.1</t>
  </si>
  <si>
    <t>30.2</t>
  </si>
  <si>
    <t>30.3</t>
  </si>
  <si>
    <t>31</t>
  </si>
  <si>
    <t>31.1</t>
  </si>
  <si>
    <t>31.2</t>
  </si>
  <si>
    <t>32</t>
  </si>
  <si>
    <t>32.1</t>
  </si>
  <si>
    <t>32.2</t>
  </si>
  <si>
    <t>Корпус металлический с монтажной платой 1000x650x300мм</t>
  </si>
  <si>
    <t>Система охраны входов. Корпус 3</t>
  </si>
  <si>
    <t xml:space="preserve"> КСВВнг(А)-LS 4x0,97</t>
  </si>
  <si>
    <t xml:space="preserve">абонентский, </t>
  </si>
  <si>
    <t>can, выз.панели</t>
  </si>
  <si>
    <t>Система охраны входов. Корпус 5</t>
  </si>
  <si>
    <t>Охрана входов ОДС</t>
  </si>
  <si>
    <t>Система охраны входов. Корпус 7</t>
  </si>
  <si>
    <t>Система охраны входов. Корпус 6</t>
  </si>
  <si>
    <t>Система охраны входов. Корпус 4</t>
  </si>
  <si>
    <t>Система охраны входов. Корпус 8</t>
  </si>
  <si>
    <t xml:space="preserve">Приемник внешний, до </t>
  </si>
  <si>
    <t>Doorhan DHRE-1</t>
  </si>
  <si>
    <t>Автоматизированная система открывания дверей. Корпус 3</t>
  </si>
  <si>
    <t>Автоматизированная система открывания дверей. Корпус 4</t>
  </si>
  <si>
    <t>Автоматизированная система открывания дверей. Корпус 5</t>
  </si>
  <si>
    <t>Автоматизированная система открывания дверей. Корпус 6</t>
  </si>
  <si>
    <t>Автоматизированная система открывания дверей. Корпус 7</t>
  </si>
  <si>
    <t>Автоматизированная система открывания дверей. Корпус 8</t>
  </si>
  <si>
    <t>АРМ видеонабл.</t>
  </si>
  <si>
    <t>АРМ PC-I-DM-ITC "Оператор ИТЦ-Интеллект" (Компьютер, монитор LCD 22'' - 3шт, клавиатура, мышь, ОС, ИБП на 1000Вт, ПО "УРМ-М Интелект".</t>
  </si>
  <si>
    <t>РМ-6</t>
  </si>
  <si>
    <t>Системы безопасности. ОДС</t>
  </si>
  <si>
    <t xml:space="preserve">STR1101L </t>
  </si>
  <si>
    <t>Штиль</t>
  </si>
  <si>
    <t>BMRT-36-18</t>
  </si>
  <si>
    <t>Источник бесперебойного питания 220В, 1000ВА, напольное исполнение</t>
  </si>
  <si>
    <t>Батарейный модуль, напольное исполнение</t>
  </si>
  <si>
    <t>31.3</t>
  </si>
  <si>
    <t>31.4</t>
  </si>
  <si>
    <t>31.5</t>
  </si>
  <si>
    <t>31.6</t>
  </si>
  <si>
    <t>31.7</t>
  </si>
  <si>
    <t>31.8</t>
  </si>
  <si>
    <t>31.9</t>
  </si>
  <si>
    <t>33</t>
  </si>
  <si>
    <t>33.1</t>
  </si>
  <si>
    <t>33.2</t>
  </si>
  <si>
    <t>33.3</t>
  </si>
  <si>
    <t>33.4</t>
  </si>
  <si>
    <t>33.5</t>
  </si>
  <si>
    <t>33.6</t>
  </si>
  <si>
    <t>33.7</t>
  </si>
  <si>
    <t>33.8</t>
  </si>
  <si>
    <t>33.9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</si>
  <si>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</si>
  <si>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</si>
  <si>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</si>
  <si>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</si>
  <si>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</si>
  <si>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</si>
  <si>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</si>
  <si>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</si>
  <si>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</si>
  <si>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</si>
  <si>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</si>
  <si>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</si>
  <si>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</si>
  <si>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</si>
  <si>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</si>
  <si>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</si>
  <si>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</si>
  <si>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</si>
  <si>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</si>
  <si>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</si>
  <si>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</si>
  <si>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</si>
  <si>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</si>
  <si>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</si>
  <si>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</si>
  <si>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33.35</t>
  </si>
  <si>
    <t>33.36</t>
  </si>
  <si>
    <t>33.37</t>
  </si>
  <si>
    <t>33.38</t>
  </si>
  <si>
    <t>33.39</t>
  </si>
  <si>
    <t>33.40</t>
  </si>
  <si>
    <t>33.41</t>
  </si>
  <si>
    <t>33.42</t>
  </si>
  <si>
    <t>33.43</t>
  </si>
  <si>
    <t>33.44</t>
  </si>
  <si>
    <t>33.45</t>
  </si>
  <si>
    <t>33.46</t>
  </si>
  <si>
    <t>34</t>
  </si>
  <si>
    <t>34.1</t>
  </si>
  <si>
    <t>34.2</t>
  </si>
  <si>
    <t>34.3</t>
  </si>
  <si>
    <t>34.4</t>
  </si>
  <si>
    <t>34.5</t>
  </si>
  <si>
    <t>34.6</t>
  </si>
  <si>
    <t>34.7</t>
  </si>
  <si>
    <t>34.8</t>
  </si>
  <si>
    <t>34.9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</si>
  <si>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</si>
  <si>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</si>
  <si>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</si>
  <si>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</si>
  <si>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</si>
  <si>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</si>
  <si>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</si>
  <si>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</si>
  <si>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</si>
  <si>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</si>
  <si>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</si>
  <si>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</si>
  <si>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</si>
  <si>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</si>
  <si>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</si>
  <si>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</si>
  <si>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</si>
  <si>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</si>
  <si>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</si>
  <si>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</si>
  <si>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</si>
  <si>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</si>
  <si>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</si>
  <si>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34.33</t>
  </si>
  <si>
    <t>34.34</t>
  </si>
  <si>
    <t>34.35</t>
  </si>
  <si>
    <t>34.36</t>
  </si>
  <si>
    <t>34.37</t>
  </si>
  <si>
    <t>34.38</t>
  </si>
  <si>
    <t>34.39</t>
  </si>
  <si>
    <t>34.40</t>
  </si>
  <si>
    <t>34.41</t>
  </si>
  <si>
    <t>34.42</t>
  </si>
  <si>
    <t>34.43</t>
  </si>
  <si>
    <t>34.44</t>
  </si>
  <si>
    <t>34.45</t>
  </si>
  <si>
    <t>34.46</t>
  </si>
  <si>
    <t>35</t>
  </si>
  <si>
    <t>35.1</t>
  </si>
  <si>
    <t>35.2</t>
  </si>
  <si>
    <t>35.3</t>
  </si>
  <si>
    <t>35.4</t>
  </si>
  <si>
    <t>35.5</t>
  </si>
  <si>
    <t>35.6</t>
  </si>
  <si>
    <t>35.7</t>
  </si>
  <si>
    <t>35.8</t>
  </si>
  <si>
    <t>35.9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</si>
  <si>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</si>
  <si>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</si>
  <si>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</si>
  <si>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</si>
  <si>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</si>
  <si>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</si>
  <si>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</si>
  <si>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</si>
  <si>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</si>
  <si>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</si>
  <si>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</si>
  <si>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</si>
  <si>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</si>
  <si>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</si>
  <si>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</si>
  <si>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</si>
  <si>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</si>
  <si>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</si>
  <si>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</si>
  <si>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</si>
  <si>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</si>
  <si>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</si>
  <si>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</si>
  <si>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</si>
  <si>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</si>
  <si>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</si>
  <si>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</si>
  <si>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</si>
  <si>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</si>
  <si>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</si>
  <si>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</si>
  <si>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</si>
  <si>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</si>
  <si>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</si>
  <si>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</si>
  <si>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</si>
  <si>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</si>
  <si>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</si>
  <si>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</si>
  <si>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</si>
  <si>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</si>
  <si>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</si>
  <si>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</si>
  <si>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36</t>
  </si>
  <si>
    <t>36.1</t>
  </si>
  <si>
    <t>36.2</t>
  </si>
  <si>
    <t>36.3</t>
  </si>
  <si>
    <t>36.4</t>
  </si>
  <si>
    <t>36.5</t>
  </si>
  <si>
    <t>36.6</t>
  </si>
  <si>
    <t>36.7</t>
  </si>
  <si>
    <t>36.8</t>
  </si>
  <si>
    <t>36.9</t>
  </si>
  <si>
    <t>36.10</t>
  </si>
  <si>
    <t>36.11</t>
  </si>
  <si>
    <t>36.12</t>
  </si>
  <si>
    <t>36.13</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</si>
  <si>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</si>
  <si>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</si>
  <si>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</si>
  <si>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</si>
  <si>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</si>
  <si>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</si>
  <si>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</si>
  <si>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</si>
  <si>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</si>
  <si>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</si>
  <si>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</si>
  <si>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</si>
  <si>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</si>
  <si>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</si>
  <si>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</si>
  <si>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</si>
  <si>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</si>
  <si>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</si>
  <si>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</si>
  <si>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</si>
  <si>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</si>
  <si>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</si>
  <si>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36.36</t>
  </si>
  <si>
    <t>36.37</t>
  </si>
  <si>
    <t>36.38</t>
  </si>
  <si>
    <t>36.39</t>
  </si>
  <si>
    <t>36.40</t>
  </si>
  <si>
    <t>36.41</t>
  </si>
  <si>
    <t>36.42</t>
  </si>
  <si>
    <t>36.43</t>
  </si>
  <si>
    <t>36.44</t>
  </si>
  <si>
    <t>36.45</t>
  </si>
  <si>
    <t>36.46</t>
  </si>
  <si>
    <t>37</t>
  </si>
  <si>
    <t>37.1</t>
  </si>
  <si>
    <t>37.2</t>
  </si>
  <si>
    <t>37.3</t>
  </si>
  <si>
    <t>37.4</t>
  </si>
  <si>
    <t>37.5</t>
  </si>
  <si>
    <t>37.6</t>
  </si>
  <si>
    <t>37.7</t>
  </si>
  <si>
    <t>37.8</t>
  </si>
  <si>
    <t>37.9</t>
  </si>
  <si>
    <t>37.10</t>
  </si>
  <si>
    <t>37.11</t>
  </si>
  <si>
    <t>37.12</t>
  </si>
  <si>
    <t>37.13</t>
  </si>
  <si>
    <t>37.14</t>
  </si>
  <si>
    <t>37.15</t>
  </si>
  <si>
    <t>37.16</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</si>
  <si>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</si>
  <si>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</si>
  <si>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</si>
  <si>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</si>
  <si>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</si>
  <si>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</si>
  <si>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</si>
  <si>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</si>
  <si>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</si>
  <si>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</si>
  <si>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</si>
  <si>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</si>
  <si>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</si>
  <si>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</si>
  <si>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</si>
  <si>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</si>
  <si>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</si>
  <si>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</si>
  <si>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</si>
  <si>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</si>
  <si>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</si>
  <si>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</si>
  <si>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</si>
  <si>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</si>
  <si>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37.41</t>
  </si>
  <si>
    <t>37.42</t>
  </si>
  <si>
    <t>37.43</t>
  </si>
  <si>
    <t>37.44</t>
  </si>
  <si>
    <t>37.45</t>
  </si>
  <si>
    <t>37.46</t>
  </si>
  <si>
    <t>38</t>
  </si>
  <si>
    <t>38.1</t>
  </si>
  <si>
    <t>38.2</t>
  </si>
  <si>
    <t>38.3</t>
  </si>
  <si>
    <t>38.4</t>
  </si>
  <si>
    <t>38.5</t>
  </si>
  <si>
    <t>38.6</t>
  </si>
  <si>
    <t>38.7</t>
  </si>
  <si>
    <t>38.8</t>
  </si>
  <si>
    <t>38.9</t>
  </si>
  <si>
    <t>38.10</t>
  </si>
  <si>
    <t>38.11</t>
  </si>
  <si>
    <t>38.12</t>
  </si>
  <si>
    <t>38.13</t>
  </si>
  <si>
    <t>38.14</t>
  </si>
  <si>
    <t>38.15</t>
  </si>
  <si>
    <t>38.16</t>
  </si>
  <si>
    <t>38.17</t>
  </si>
  <si>
    <t>38.18</t>
  </si>
  <si>
    <t>38.19</t>
  </si>
  <si>
    <t>38.20</t>
  </si>
  <si>
    <t>38.21</t>
  </si>
  <si>
    <t>38.22</t>
  </si>
  <si>
    <t>38.23</t>
  </si>
  <si>
    <t>38.24</t>
  </si>
  <si>
    <t>38.25</t>
  </si>
  <si>
    <t>38.26</t>
  </si>
  <si>
    <t>38.27</t>
  </si>
  <si>
    <t>38.28</t>
  </si>
  <si>
    <t>38.29</t>
  </si>
  <si>
    <t>38.30</t>
  </si>
  <si>
    <t>38.31</t>
  </si>
  <si>
    <t>38.32</t>
  </si>
  <si>
    <t>38.33</t>
  </si>
  <si>
    <t>38.34</t>
  </si>
  <si>
    <t>38.35</t>
  </si>
  <si>
    <t>38.36</t>
  </si>
  <si>
    <t>39</t>
  </si>
  <si>
    <t>39.1</t>
  </si>
  <si>
    <t>39.2</t>
  </si>
  <si>
    <t>39.3</t>
  </si>
  <si>
    <t>39.4</t>
  </si>
  <si>
    <t>39.5</t>
  </si>
  <si>
    <t>39.6</t>
  </si>
  <si>
    <t>39.7</t>
  </si>
  <si>
    <t>39.8</t>
  </si>
  <si>
    <t>39.9</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</si>
  <si>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</si>
  <si>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</si>
  <si>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</si>
  <si>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</si>
  <si>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</si>
  <si>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</si>
  <si>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</si>
  <si>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</si>
  <si>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</si>
  <si>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</si>
  <si>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</si>
  <si>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</si>
  <si>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</si>
  <si>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</si>
  <si>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</si>
  <si>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</si>
  <si>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</si>
  <si>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</si>
  <si>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</si>
  <si>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</si>
  <si>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</si>
  <si>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</si>
  <si>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</si>
  <si>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</si>
  <si>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</si>
  <si>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</si>
  <si>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</si>
  <si>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</si>
  <si>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</si>
  <si>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</si>
  <si>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</si>
  <si>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</si>
  <si>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</si>
  <si>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</si>
  <si>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</si>
  <si>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</si>
  <si>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</si>
  <si>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40</t>
  </si>
  <si>
    <t>40.1</t>
  </si>
  <si>
    <t>40.2</t>
  </si>
  <si>
    <t>40.3</t>
  </si>
  <si>
    <t>40.4</t>
  </si>
  <si>
    <t>40.5</t>
  </si>
  <si>
    <t>40.6</t>
  </si>
  <si>
    <t>40.7</t>
  </si>
  <si>
    <t>40.8</t>
  </si>
  <si>
    <t>40.9</t>
  </si>
  <si>
    <t>40.10</t>
  </si>
  <si>
    <t>40.11</t>
  </si>
  <si>
    <t>40.12</t>
  </si>
  <si>
    <t>40.13</t>
  </si>
  <si>
    <t>40.14</t>
  </si>
  <si>
    <t>40.15</t>
  </si>
  <si>
    <t>40.16</t>
  </si>
  <si>
    <t>40.17</t>
  </si>
  <si>
    <t>40.18</t>
  </si>
  <si>
    <t>40.19</t>
  </si>
  <si>
    <t>40.20</t>
  </si>
  <si>
    <t>40.21</t>
  </si>
  <si>
    <t>40.22</t>
  </si>
  <si>
    <t>40.23</t>
  </si>
  <si>
    <t>40.24</t>
  </si>
  <si>
    <t>40.25</t>
  </si>
  <si>
    <t>40.26</t>
  </si>
  <si>
    <t>40.27</t>
  </si>
  <si>
    <t>40.28</t>
  </si>
  <si>
    <t>40.29</t>
  </si>
  <si>
    <t>40.30</t>
  </si>
  <si>
    <t>40.31</t>
  </si>
  <si>
    <t>40.32</t>
  </si>
  <si>
    <t>40.33</t>
  </si>
  <si>
    <t>40.34</t>
  </si>
  <si>
    <t>40.35</t>
  </si>
  <si>
    <t>40.36</t>
  </si>
  <si>
    <t>40.37</t>
  </si>
  <si>
    <t>40.38</t>
  </si>
  <si>
    <t>40.39</t>
  </si>
  <si>
    <t>40.40</t>
  </si>
  <si>
    <t>40.41</t>
  </si>
  <si>
    <t>40.42</t>
  </si>
  <si>
    <t>40.43</t>
  </si>
  <si>
    <t>40.44</t>
  </si>
  <si>
    <t>40.45</t>
  </si>
  <si>
    <t>40.46</t>
  </si>
  <si>
    <t>41</t>
  </si>
  <si>
    <t>41.1</t>
  </si>
  <si>
    <t>41.2</t>
  </si>
  <si>
    <t>41.3</t>
  </si>
  <si>
    <t>41.4</t>
  </si>
  <si>
    <t>41.5</t>
  </si>
  <si>
    <t>41.6</t>
  </si>
  <si>
    <t>41.7</t>
  </si>
  <si>
    <t>41.8</t>
  </si>
  <si>
    <t>41.9</t>
  </si>
  <si>
    <t>41.10</t>
  </si>
  <si>
    <t>41.11</t>
  </si>
  <si>
    <t>41.12</t>
  </si>
  <si>
    <t>41.13</t>
  </si>
  <si>
    <t>41.14</t>
  </si>
  <si>
    <t>41.15</t>
  </si>
  <si>
    <t>41.16</t>
  </si>
  <si>
    <t>41.17</t>
  </si>
  <si>
    <t>41.18</t>
  </si>
  <si>
    <t>41.19</t>
  </si>
  <si>
    <t>41.20</t>
  </si>
  <si>
    <t>41.21</t>
  </si>
  <si>
    <t>41.22</t>
  </si>
  <si>
    <t>41.23</t>
  </si>
  <si>
    <t>41.24</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</si>
  <si>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</si>
  <si>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</si>
  <si>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</si>
  <si>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</si>
  <si>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</si>
  <si>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</si>
  <si>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</si>
  <si>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</si>
  <si>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</si>
  <si>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</si>
  <si>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</si>
  <si>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</si>
  <si>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</si>
  <si>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</si>
  <si>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</si>
  <si>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</si>
  <si>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</si>
  <si>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</si>
  <si>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</si>
  <si>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</si>
  <si>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</si>
  <si>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</si>
  <si>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42</t>
  </si>
  <si>
    <t>42.1</t>
  </si>
  <si>
    <t>42.2</t>
  </si>
  <si>
    <t>42.3</t>
  </si>
  <si>
    <t>42.4</t>
  </si>
  <si>
    <t>42.5</t>
  </si>
  <si>
    <t>42.6</t>
  </si>
  <si>
    <t>42.7</t>
  </si>
  <si>
    <t>42.8</t>
  </si>
  <si>
    <t>42.9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</si>
  <si>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</si>
  <si>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</si>
  <si>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</si>
  <si>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</si>
  <si>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</si>
  <si>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</si>
  <si>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</si>
  <si>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</si>
  <si>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</si>
  <si>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</si>
  <si>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</si>
  <si>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</si>
  <si>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</si>
  <si>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</si>
  <si>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</si>
  <si>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</si>
  <si>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</si>
  <si>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</si>
  <si>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</si>
  <si>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</si>
  <si>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</si>
  <si>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</si>
  <si>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42.32</t>
  </si>
  <si>
    <t>43</t>
  </si>
  <si>
    <t>43.1</t>
  </si>
  <si>
    <t>43.2</t>
  </si>
  <si>
    <t>43.3</t>
  </si>
  <si>
    <t>43.4</t>
  </si>
  <si>
    <t>43.5</t>
  </si>
  <si>
    <t>43.6</t>
  </si>
  <si>
    <t>43.7</t>
  </si>
  <si>
    <t>43.8</t>
  </si>
  <si>
    <t>43.9</t>
  </si>
  <si>
    <t>43.10</t>
  </si>
  <si>
    <t>43.11</t>
  </si>
  <si>
    <t>44</t>
  </si>
  <si>
    <t>44.1</t>
  </si>
  <si>
    <t>44.2</t>
  </si>
  <si>
    <t>44.3</t>
  </si>
  <si>
    <t>44.4</t>
  </si>
  <si>
    <t>44.5</t>
  </si>
  <si>
    <t>44.6</t>
  </si>
  <si>
    <t>44.7</t>
  </si>
  <si>
    <t>44.8</t>
  </si>
  <si>
    <t>44.9</t>
  </si>
  <si>
    <t>44.10</t>
  </si>
  <si>
    <t>44.11</t>
  </si>
  <si>
    <t>45</t>
  </si>
  <si>
    <t>45.1</t>
  </si>
  <si>
    <t>45.2</t>
  </si>
  <si>
    <t>45.3</t>
  </si>
  <si>
    <t>45.4</t>
  </si>
  <si>
    <t>45.5</t>
  </si>
  <si>
    <t>45.6</t>
  </si>
  <si>
    <t>45.7</t>
  </si>
  <si>
    <t>45.8</t>
  </si>
  <si>
    <t>45.9</t>
  </si>
  <si>
    <t>45.10</t>
  </si>
  <si>
    <t>45.11</t>
  </si>
  <si>
    <t>46</t>
  </si>
  <si>
    <t>46.1</t>
  </si>
  <si>
    <t>46.2</t>
  </si>
  <si>
    <t>46.3</t>
  </si>
  <si>
    <t>46.4</t>
  </si>
  <si>
    <t>46.5</t>
  </si>
  <si>
    <t>46.6</t>
  </si>
  <si>
    <t>46.7</t>
  </si>
  <si>
    <t>46.8</t>
  </si>
  <si>
    <t>46.9</t>
  </si>
  <si>
    <t>46.10</t>
  </si>
  <si>
    <t>46.11</t>
  </si>
  <si>
    <t>47</t>
  </si>
  <si>
    <t>47.1</t>
  </si>
  <si>
    <t>47.2</t>
  </si>
  <si>
    <t>47.3</t>
  </si>
  <si>
    <t>47.4</t>
  </si>
  <si>
    <t>47.5</t>
  </si>
  <si>
    <t>47.6</t>
  </si>
  <si>
    <t>47.7</t>
  </si>
  <si>
    <t>47.8</t>
  </si>
  <si>
    <t>47.9</t>
  </si>
  <si>
    <t>47.10</t>
  </si>
  <si>
    <t>47.11</t>
  </si>
  <si>
    <t>48</t>
  </si>
  <si>
    <t>48.1</t>
  </si>
  <si>
    <t>48.2</t>
  </si>
  <si>
    <t>48.3</t>
  </si>
  <si>
    <t>48.4</t>
  </si>
  <si>
    <t>48.5</t>
  </si>
  <si>
    <t>48.6</t>
  </si>
  <si>
    <t>48.7</t>
  </si>
  <si>
    <t>48.8</t>
  </si>
  <si>
    <t>48.9</t>
  </si>
  <si>
    <t>48.10</t>
  </si>
  <si>
    <t>48.11</t>
  </si>
  <si>
    <t>49</t>
  </si>
  <si>
    <t>49.1</t>
  </si>
  <si>
    <t>49.2</t>
  </si>
  <si>
    <t>49.3</t>
  </si>
  <si>
    <t>49.4</t>
  </si>
  <si>
    <t>49.5</t>
  </si>
  <si>
    <t>49.6</t>
  </si>
  <si>
    <t>49.7</t>
  </si>
  <si>
    <t>49.8</t>
  </si>
  <si>
    <t>49.9</t>
  </si>
  <si>
    <t>49.10</t>
  </si>
  <si>
    <t>49.11</t>
  </si>
  <si>
    <t>50</t>
  </si>
  <si>
    <t>50.1</t>
  </si>
  <si>
    <t>50.2</t>
  </si>
  <si>
    <t>50.3</t>
  </si>
  <si>
    <t>50.4</t>
  </si>
  <si>
    <t>50.5</t>
  </si>
  <si>
    <t>50.6</t>
  </si>
  <si>
    <t>50.7</t>
  </si>
  <si>
    <t>50.8</t>
  </si>
  <si>
    <t>50.9</t>
  </si>
  <si>
    <t>50.10</t>
  </si>
  <si>
    <t>50.11</t>
  </si>
  <si>
    <t>PSE-REP-E (2038)</t>
  </si>
  <si>
    <t>Удлинитель PoE по кабелю UTP</t>
  </si>
  <si>
    <t>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</si>
</sst>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rgb="FF000000"/>
      <name val="Calibri"/>
      <family val="2"/>
      <scheme val="minor"/>
    </font>
    <font>
      <sz val="11"/>
      <color rgb="FF000000"/>
      <name val="Calibri"/>
      <family val="2"/>
      <charset val="204"/>
      <scheme val="minor"/>
    </font>
    <font>
      <i/>
      <sz val="10"/>
      <color rgb="FF000000"/>
      <name val="Calibri"/>
      <family val="2"/>
      <charset val="204"/>
      <scheme val="minor"/>
    </font>
    <font>
      <i/>
      <sz val="12"/>
      <color rgb="FF000000"/>
      <name val="ISOCPEUR"/>
      <family val="2"/>
      <charset val="204"/>
    </font>
    <font>
      <b/>
      <i/>
      <u/>
      <sz val="12"/>
      <color rgb="FF000000"/>
      <name val="ISOCPEUR"/>
      <family val="2"/>
      <charset val="204"/>
    </font>
    <font>
      <i/>
      <sz val="12"/>
      <color rgb="FF000000"/>
      <name val="Calibri"/>
      <family val="2"/>
      <charset val="204"/>
      <scheme val="minor"/>
    </font>
    <font>
      <i/>
      <sz val="12"/>
      <color rgb="FFFF0000"/>
      <name val="ISOCPEUR"/>
      <family val="2"/>
      <charset val="204"/>
    </font>
    <font>
      <sz val="11"/>
      <color rgb="FF000000"/>
      <name val="Calibri"/>
      <family val="2"/>
      <scheme val="minor"/>
    </font>
    <font>
      <i/>
      <sz val="12"/>
      <name val="ISOCPEUR"/>
      <family val="2"/>
      <charset val="204"/>
    </font>
    <font>
      <b/>
      <i/>
      <u/>
      <sz val="12"/>
      <name val="ISOCPEUR"/>
      <family val="2"/>
      <charset val="204"/>
    </font>
    <font>
      <i/>
      <sz val="10"/>
      <name val="Calibri"/>
      <family val="2"/>
      <charset val="204"/>
      <scheme val="minor"/>
    </font>
    <font>
      <i/>
      <sz val="12"/>
      <color theme="1"/>
      <name val="ISOCPEUR"/>
      <family val="2"/>
      <charset val="204"/>
    </font>
    <font>
      <i/>
      <sz val="12"/>
      <color theme="0" tint="-0.499984740745262"/>
      <name val="ISOCPEUR"/>
      <family val="2"/>
      <charset val="204"/>
    </font>
    <font>
      <i/>
      <sz val="12"/>
      <color theme="0" tint="-0.499984740745262"/>
      <name val="Calibri"/>
      <family val="2"/>
      <charset val="204"/>
      <scheme val="minor"/>
    </font>
    <font>
      <i/>
      <sz val="10"/>
      <name val="ISOCPEUR"/>
      <family val="2"/>
      <charset val="204"/>
    </font>
    <font>
      <i/>
      <strike/>
      <sz val="12"/>
      <color rgb="FF000000"/>
      <name val="ISOCPEUR"/>
      <family val="2"/>
      <charset val="204"/>
    </font>
    <font>
      <i/>
      <strike/>
      <sz val="12"/>
      <name val="ISOCPEUR"/>
      <family val="2"/>
      <charset val="204"/>
    </font>
    <font>
      <i/>
      <strike/>
      <sz val="10"/>
      <name val="Calibri"/>
      <family val="2"/>
      <charset val="204"/>
      <scheme val="minor"/>
    </font>
    <font>
      <i/>
      <strike/>
      <sz val="12"/>
      <color rgb="FF000000"/>
      <name val="Calibri"/>
      <family val="2"/>
      <charset val="204"/>
      <scheme val="minor"/>
    </font>
  </fonts>
  <fills count="4">
    <fill>
      <patternFill patternType="none"/>
    </fill>
    <fill>
      <patternFill patternType="gray125"/>
    </fill>
    <fill>
      <patternFill patternType="solid">
        <fgColor theme="5" tint="0.59999389629810485"/>
        <bgColor indexed="64"/>
      </patternFill>
    </fill>
    <fill>
      <patternFill patternType="solid">
        <fgColor rgb="FF92D05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diagonal/>
    </border>
    <border>
      <left/>
      <right/>
      <top style="medium">
        <color auto="1"/>
      </top>
      <bottom/>
      <diagonal/>
    </border>
    <border>
      <left/>
      <right style="thin">
        <color indexed="64"/>
      </right>
      <top style="thin">
        <color indexed="64"/>
      </top>
      <bottom style="thin">
        <color indexed="64"/>
      </bottom>
      <diagonal/>
    </border>
  </borders>
  <cellStyleXfs count="3">
    <xf numFmtId="0" fontId="0" fillId="0" borderId="0"/>
    <xf numFmtId="0" fontId="7" fillId="0" borderId="0"/>
    <xf numFmtId="0" fontId="1" fillId="0" borderId="0"/>
  </cellStyleXfs>
  <cellXfs count="87">
    <xf numFmtId="0" fontId="0" fillId="0" borderId="0" xfId="0"/>
    <xf numFmtId="0" fontId="5" fillId="0" borderId="1" xfId="0" applyFont="1" applyBorder="1" applyAlignment="1">
      <alignment horizontal="left" vertical="center"/>
    </xf>
    <xf numFmtId="0" fontId="5" fillId="0" borderId="0" xfId="0" applyFont="1" applyAlignment="1">
      <alignment horizontal="left" vertical="center"/>
    </xf>
    <xf numFmtId="49"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0" fontId="5" fillId="0" borderId="2" xfId="0" applyFont="1" applyBorder="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3" xfId="0" applyFont="1" applyFill="1" applyBorder="1" applyAlignment="1">
      <alignment horizontal="center" vertical="center"/>
    </xf>
    <xf numFmtId="0" fontId="5" fillId="0" borderId="0" xfId="0" applyFont="1" applyFill="1" applyAlignment="1">
      <alignment horizontal="left"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8"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0" xfId="0" applyFont="1" applyFill="1" applyAlignment="1">
      <alignment horizontal="center" vertical="center"/>
    </xf>
    <xf numFmtId="0" fontId="2" fillId="0" borderId="0" xfId="0" applyFont="1" applyFill="1" applyAlignment="1">
      <alignment horizontal="left"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0" fillId="0" borderId="0" xfId="0" applyFont="1" applyAlignment="1">
      <alignment horizontal="left" vertical="center"/>
    </xf>
    <xf numFmtId="1" fontId="10" fillId="0" borderId="0" xfId="0" applyNumberFormat="1" applyFont="1" applyAlignment="1">
      <alignment horizontal="center" vertical="center" wrapText="1"/>
    </xf>
    <xf numFmtId="0" fontId="11"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 fontId="10" fillId="0" borderId="0" xfId="0" applyNumberFormat="1" applyFont="1" applyFill="1" applyAlignment="1">
      <alignment horizontal="center" vertical="center" wrapText="1"/>
    </xf>
    <xf numFmtId="0" fontId="3" fillId="0" borderId="3" xfId="0" applyFont="1" applyFill="1" applyBorder="1" applyAlignment="1">
      <alignment horizontal="center" vertical="center" wrapText="1"/>
    </xf>
    <xf numFmtId="0" fontId="8" fillId="0" borderId="1" xfId="0" applyFont="1" applyFill="1" applyBorder="1" applyAlignment="1">
      <alignment horizontal="left" vertical="center"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8"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0" xfId="0" applyFont="1" applyBorder="1" applyAlignment="1">
      <alignment horizontal="left" vertical="center"/>
    </xf>
    <xf numFmtId="0" fontId="3" fillId="0" borderId="0" xfId="0" applyFont="1" applyFill="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49" fontId="11"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6" xfId="0" applyFont="1" applyBorder="1" applyAlignment="1">
      <alignment horizontal="center" vertical="center" wrapText="1"/>
    </xf>
    <xf numFmtId="0" fontId="12" fillId="0" borderId="0" xfId="0" applyFont="1" applyFill="1" applyAlignment="1">
      <alignment horizontal="center" vertical="center"/>
    </xf>
    <xf numFmtId="0" fontId="13" fillId="0" borderId="0" xfId="0" applyFont="1" applyFill="1" applyAlignment="1">
      <alignment horizontal="left" vertical="center"/>
    </xf>
    <xf numFmtId="0" fontId="0" fillId="0" borderId="0" xfId="0" applyFill="1"/>
    <xf numFmtId="0" fontId="3" fillId="0" borderId="0" xfId="0" applyFont="1"/>
    <xf numFmtId="49" fontId="3" fillId="0" borderId="0" xfId="0" applyNumberFormat="1" applyFont="1" applyFill="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6" fillId="0" borderId="3"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8"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1" fontId="10" fillId="2" borderId="0" xfId="0" applyNumberFormat="1" applyFont="1" applyFill="1" applyAlignment="1">
      <alignment horizontal="center" vertical="center" wrapText="1"/>
    </xf>
    <xf numFmtId="0" fontId="3" fillId="2" borderId="0" xfId="0" applyFont="1" applyFill="1" applyAlignment="1">
      <alignment horizontal="center" vertical="center"/>
    </xf>
    <xf numFmtId="0" fontId="5" fillId="2" borderId="0" xfId="0" applyFont="1" applyFill="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49"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6" fillId="2" borderId="3" xfId="0" applyFont="1" applyFill="1" applyBorder="1" applyAlignment="1">
      <alignment horizontal="center" vertical="center"/>
    </xf>
    <xf numFmtId="1" fontId="17" fillId="0" borderId="0" xfId="0" applyNumberFormat="1" applyFont="1" applyAlignment="1">
      <alignment horizontal="center" vertical="center" wrapText="1"/>
    </xf>
    <xf numFmtId="0" fontId="15" fillId="0" borderId="0" xfId="0" applyFont="1" applyAlignment="1">
      <alignment horizontal="center" vertical="center"/>
    </xf>
    <xf numFmtId="0" fontId="18" fillId="0" borderId="0" xfId="0" applyFont="1" applyAlignment="1">
      <alignment horizontal="left" vertical="center"/>
    </xf>
    <xf numFmtId="0" fontId="18" fillId="0" borderId="1" xfId="0" applyFont="1" applyBorder="1" applyAlignment="1">
      <alignment horizontal="left" vertical="center"/>
    </xf>
    <xf numFmtId="0" fontId="18" fillId="0" borderId="2" xfId="0" applyFont="1" applyBorder="1" applyAlignment="1">
      <alignment horizontal="left" vertical="center"/>
    </xf>
    <xf numFmtId="49"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8" fillId="3" borderId="3" xfId="0" applyFont="1" applyFill="1" applyBorder="1" applyAlignment="1">
      <alignment horizontal="center" vertical="center"/>
    </xf>
    <xf numFmtId="49" fontId="15" fillId="3" borderId="1" xfId="0" applyNumberFormat="1" applyFont="1" applyFill="1" applyBorder="1" applyAlignment="1">
      <alignment horizontal="center" vertical="center" wrapText="1"/>
    </xf>
    <xf numFmtId="0" fontId="15" fillId="3"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6" fillId="3" borderId="3" xfId="0" applyFont="1" applyFill="1" applyBorder="1" applyAlignment="1">
      <alignment horizontal="center" vertical="center"/>
    </xf>
  </cellXfs>
  <cellStyles count="3">
    <cellStyle name="Обычный" xfId="0" builtinId="0"/>
    <cellStyle name="Обычный 5" xfId="1"/>
    <cellStyle name="Обычный 6"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C1080"/>
  <sheetViews>
    <sheetView tabSelected="1" topLeftCell="A293" zoomScale="85" zoomScaleNormal="85" workbookViewId="0">
      <selection activeCell="B315" sqref="B315"/>
    </sheetView>
  </sheetViews>
  <sheetFormatPr defaultRowHeight="16" x14ac:dyDescent="0.4"/>
  <cols>
    <col min="1" max="1" width="13.54296875" style="52" customWidth="1"/>
    <col min="2" max="2" width="68.54296875" customWidth="1"/>
    <col min="3" max="3" width="35.26953125" customWidth="1"/>
    <col min="4" max="4" width="18.1796875" customWidth="1"/>
    <col min="5" max="5" width="27.81640625" customWidth="1"/>
    <col min="7" max="7" width="10.36328125" bestFit="1" customWidth="1"/>
    <col min="9" max="9" width="18" customWidth="1"/>
    <col min="10" max="10" width="8" customWidth="1"/>
  </cols>
  <sheetData>
    <row r="1" spans="1:497" ht="48" x14ac:dyDescent="0.35">
      <c r="A1" s="30" t="s">
        <v>14</v>
      </c>
      <c r="B1" s="30" t="s">
        <v>15</v>
      </c>
      <c r="C1" s="31" t="s">
        <v>16</v>
      </c>
      <c r="D1" s="30" t="s">
        <v>17</v>
      </c>
      <c r="E1" s="31" t="s">
        <v>18</v>
      </c>
      <c r="F1" s="30" t="s">
        <v>19</v>
      </c>
      <c r="G1" s="32" t="s">
        <v>229</v>
      </c>
      <c r="H1" s="32" t="s">
        <v>228</v>
      </c>
      <c r="I1" s="33" t="s">
        <v>25</v>
      </c>
      <c r="J1" s="24"/>
      <c r="K1" s="7"/>
      <c r="L1" s="7"/>
    </row>
    <row r="2" spans="1:497" x14ac:dyDescent="0.35">
      <c r="A2" s="26"/>
      <c r="B2" s="34"/>
      <c r="C2" s="35"/>
      <c r="D2" s="35"/>
      <c r="E2" s="35"/>
      <c r="F2" s="35"/>
      <c r="G2" s="22" t="s">
        <v>12</v>
      </c>
      <c r="H2" s="22" t="s">
        <v>13</v>
      </c>
      <c r="I2" s="35"/>
      <c r="J2" s="24"/>
      <c r="K2" s="7"/>
      <c r="L2" s="7"/>
    </row>
    <row r="3" spans="1:497" s="1" customFormat="1" x14ac:dyDescent="0.35">
      <c r="A3" s="8" t="s">
        <v>26</v>
      </c>
      <c r="B3" s="34" t="s">
        <v>325</v>
      </c>
      <c r="C3" s="10"/>
      <c r="D3" s="10"/>
      <c r="E3" s="10"/>
      <c r="F3" s="10"/>
      <c r="G3" s="14"/>
      <c r="H3" s="14"/>
      <c r="I3" s="10"/>
      <c r="J3" s="24"/>
      <c r="K3" s="7"/>
      <c r="L3" s="7"/>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LL3" s="5"/>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row>
    <row r="4" spans="1:497" s="1" customFormat="1" x14ac:dyDescent="0.35">
      <c r="A4" s="26" t="s">
        <v>27</v>
      </c>
      <c r="B4" s="34" t="s">
        <v>28</v>
      </c>
      <c r="C4" s="10"/>
      <c r="D4" s="10"/>
      <c r="E4" s="10"/>
      <c r="F4" s="10"/>
      <c r="G4" s="14"/>
      <c r="H4" s="14"/>
      <c r="I4" s="10"/>
      <c r="J4" s="24"/>
      <c r="K4" s="7"/>
      <c r="L4" s="7"/>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LL4" s="5"/>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row>
    <row r="5" spans="1:497" s="1" customFormat="1" x14ac:dyDescent="0.35">
      <c r="A5" s="26"/>
      <c r="B5" s="9" t="s">
        <v>29</v>
      </c>
      <c r="C5" s="8"/>
      <c r="D5" s="8"/>
      <c r="E5" s="8"/>
      <c r="F5" s="8"/>
      <c r="G5" s="19"/>
      <c r="H5" s="14"/>
      <c r="I5" s="10"/>
      <c r="J5" s="24"/>
      <c r="K5" s="7"/>
      <c r="L5" s="7"/>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LL5" s="5"/>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row>
    <row r="6" spans="1:497" s="1" customFormat="1" x14ac:dyDescent="0.35">
      <c r="A6" s="26" t="s">
        <v>1</v>
      </c>
      <c r="B6" s="9" t="s">
        <v>238</v>
      </c>
      <c r="C6" s="8" t="s">
        <v>237</v>
      </c>
      <c r="D6" s="8"/>
      <c r="E6" s="19" t="s">
        <v>30</v>
      </c>
      <c r="F6" s="8" t="s">
        <v>0</v>
      </c>
      <c r="G6" s="14">
        <v>1</v>
      </c>
      <c r="H6" s="14"/>
      <c r="I6" s="10"/>
      <c r="J6" s="24"/>
      <c r="K6" s="7"/>
      <c r="L6" s="7"/>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LL6" s="5"/>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row>
    <row r="7" spans="1:497" s="1" customFormat="1" x14ac:dyDescent="0.35">
      <c r="A7" s="26" t="s">
        <v>2</v>
      </c>
      <c r="B7" s="9" t="s">
        <v>240</v>
      </c>
      <c r="C7" s="8" t="s">
        <v>239</v>
      </c>
      <c r="D7" s="8"/>
      <c r="E7" s="8"/>
      <c r="F7" s="8" t="s">
        <v>0</v>
      </c>
      <c r="G7" s="19">
        <f>G6</f>
        <v>1</v>
      </c>
      <c r="H7" s="19"/>
      <c r="I7" s="10"/>
      <c r="J7" s="24"/>
      <c r="K7" s="7"/>
      <c r="L7" s="7"/>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LL7" s="5"/>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row>
    <row r="8" spans="1:497" s="1" customFormat="1" ht="32" x14ac:dyDescent="0.35">
      <c r="A8" s="26" t="s">
        <v>6</v>
      </c>
      <c r="B8" s="9" t="s">
        <v>31</v>
      </c>
      <c r="C8" s="8" t="s">
        <v>235</v>
      </c>
      <c r="D8" s="8"/>
      <c r="E8" s="8" t="s">
        <v>236</v>
      </c>
      <c r="F8" s="8" t="s">
        <v>0</v>
      </c>
      <c r="G8" s="19">
        <f>G6</f>
        <v>1</v>
      </c>
      <c r="H8" s="19"/>
      <c r="I8" s="10"/>
      <c r="J8" s="24"/>
      <c r="K8" s="7"/>
      <c r="L8" s="7"/>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LL8" s="5"/>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row>
    <row r="9" spans="1:497" s="1" customFormat="1" ht="48" x14ac:dyDescent="0.35">
      <c r="A9" s="26" t="s">
        <v>7</v>
      </c>
      <c r="B9" s="9" t="s">
        <v>32</v>
      </c>
      <c r="C9" s="8" t="s">
        <v>33</v>
      </c>
      <c r="D9" s="8"/>
      <c r="E9" s="8" t="s">
        <v>34</v>
      </c>
      <c r="F9" s="8" t="s">
        <v>0</v>
      </c>
      <c r="G9" s="19">
        <f>G6</f>
        <v>1</v>
      </c>
      <c r="H9" s="19"/>
      <c r="I9" s="10"/>
      <c r="J9" s="24"/>
      <c r="K9" s="49"/>
      <c r="L9" s="49"/>
      <c r="M9" s="50"/>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LL9" s="5"/>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row>
    <row r="10" spans="1:497" s="1" customFormat="1" x14ac:dyDescent="0.35">
      <c r="A10" s="26" t="s">
        <v>8</v>
      </c>
      <c r="B10" s="9" t="s">
        <v>54</v>
      </c>
      <c r="C10" s="8" t="s">
        <v>55</v>
      </c>
      <c r="D10" s="8"/>
      <c r="E10" s="8" t="s">
        <v>34</v>
      </c>
      <c r="F10" s="8" t="s">
        <v>0</v>
      </c>
      <c r="G10" s="19">
        <f>G6</f>
        <v>1</v>
      </c>
      <c r="H10" s="19"/>
      <c r="I10" s="10"/>
      <c r="J10" s="24"/>
      <c r="K10" s="49"/>
      <c r="L10" s="49"/>
      <c r="M10" s="50"/>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LL10" s="5"/>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row>
    <row r="11" spans="1:497" s="1" customFormat="1" x14ac:dyDescent="0.35">
      <c r="A11" s="26" t="s">
        <v>20</v>
      </c>
      <c r="B11" s="16" t="s">
        <v>35</v>
      </c>
      <c r="C11" s="8" t="s">
        <v>36</v>
      </c>
      <c r="D11" s="8"/>
      <c r="E11" s="8" t="s">
        <v>37</v>
      </c>
      <c r="F11" s="8" t="s">
        <v>0</v>
      </c>
      <c r="G11" s="19">
        <f>G6</f>
        <v>1</v>
      </c>
      <c r="H11" s="19"/>
      <c r="I11" s="10"/>
      <c r="J11" s="24"/>
      <c r="K11" s="49"/>
      <c r="L11" s="49"/>
      <c r="M11" s="49"/>
      <c r="N11" s="7"/>
      <c r="O11" s="7"/>
      <c r="P11" s="7"/>
      <c r="Q11" s="7"/>
      <c r="R11" s="7"/>
      <c r="S11" s="7"/>
      <c r="T11" s="7"/>
      <c r="U11" s="7"/>
      <c r="V11" s="7"/>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LL11" s="5"/>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row>
    <row r="12" spans="1:497" s="1" customFormat="1" x14ac:dyDescent="0.35">
      <c r="A12" s="26" t="s">
        <v>137</v>
      </c>
      <c r="B12" s="9" t="s">
        <v>38</v>
      </c>
      <c r="C12" s="8" t="s">
        <v>40</v>
      </c>
      <c r="D12" s="8"/>
      <c r="E12" s="8" t="s">
        <v>30</v>
      </c>
      <c r="F12" s="8" t="s">
        <v>0</v>
      </c>
      <c r="G12" s="19">
        <f>G6</f>
        <v>1</v>
      </c>
      <c r="H12" s="19"/>
      <c r="I12" s="10"/>
      <c r="J12" s="24"/>
      <c r="K12" s="49"/>
      <c r="L12" s="49"/>
      <c r="M12" s="49"/>
      <c r="N12" s="7"/>
      <c r="O12" s="7"/>
      <c r="P12" s="7"/>
      <c r="Q12" s="7"/>
      <c r="R12" s="7"/>
      <c r="S12" s="7"/>
      <c r="T12" s="7"/>
      <c r="U12" s="7"/>
      <c r="V12" s="7"/>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LL12" s="5"/>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row>
    <row r="13" spans="1:497" s="1" customFormat="1" x14ac:dyDescent="0.35">
      <c r="A13" s="26" t="s">
        <v>138</v>
      </c>
      <c r="B13" s="9" t="s">
        <v>301</v>
      </c>
      <c r="C13" s="8" t="s">
        <v>39</v>
      </c>
      <c r="D13" s="8"/>
      <c r="E13" s="8" t="s">
        <v>34</v>
      </c>
      <c r="F13" s="8" t="s">
        <v>0</v>
      </c>
      <c r="G13" s="14">
        <v>4</v>
      </c>
      <c r="H13" s="14"/>
      <c r="I13" s="10"/>
      <c r="J13" s="24"/>
      <c r="K13" s="49"/>
      <c r="L13" s="49"/>
      <c r="M13" s="49"/>
      <c r="N13" s="7"/>
      <c r="O13" s="7"/>
      <c r="P13" s="7"/>
      <c r="Q13" s="7"/>
      <c r="R13" s="7"/>
      <c r="S13" s="7"/>
      <c r="T13" s="7"/>
      <c r="U13" s="7"/>
      <c r="V13" s="7"/>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LL13" s="5"/>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row>
    <row r="14" spans="1:497" s="1" customFormat="1" x14ac:dyDescent="0.35">
      <c r="A14" s="26" t="s">
        <v>139</v>
      </c>
      <c r="B14" s="9" t="s">
        <v>41</v>
      </c>
      <c r="C14" s="8" t="s">
        <v>42</v>
      </c>
      <c r="D14" s="8">
        <v>30412121802</v>
      </c>
      <c r="E14" s="19" t="s">
        <v>30</v>
      </c>
      <c r="F14" s="8" t="s">
        <v>0</v>
      </c>
      <c r="G14" s="19">
        <f>G6</f>
        <v>1</v>
      </c>
      <c r="H14" s="19"/>
      <c r="I14" s="10"/>
      <c r="J14" s="24"/>
      <c r="K14" s="49"/>
      <c r="L14" s="49"/>
      <c r="M14" s="49"/>
      <c r="N14" s="7"/>
      <c r="O14" s="7"/>
      <c r="P14" s="7"/>
      <c r="Q14" s="7"/>
      <c r="R14" s="7"/>
      <c r="S14" s="7"/>
      <c r="T14" s="7"/>
      <c r="U14" s="7"/>
      <c r="V14" s="7"/>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LL14" s="5"/>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row>
    <row r="15" spans="1:497" s="12" customFormat="1" x14ac:dyDescent="0.35">
      <c r="A15" s="26" t="s">
        <v>140</v>
      </c>
      <c r="B15" s="9" t="s">
        <v>43</v>
      </c>
      <c r="C15" s="8" t="s">
        <v>303</v>
      </c>
      <c r="D15" s="8"/>
      <c r="E15" s="8" t="s">
        <v>44</v>
      </c>
      <c r="F15" s="8" t="s">
        <v>0</v>
      </c>
      <c r="G15" s="19">
        <f>G6</f>
        <v>1</v>
      </c>
      <c r="H15" s="19"/>
      <c r="I15" s="10"/>
      <c r="J15" s="24"/>
      <c r="K15" s="49"/>
      <c r="L15" s="49"/>
      <c r="M15" s="49"/>
      <c r="N15" s="7"/>
      <c r="O15" s="7"/>
      <c r="P15" s="7"/>
      <c r="Q15" s="7"/>
      <c r="R15" s="7"/>
      <c r="S15" s="7"/>
      <c r="T15" s="7"/>
      <c r="U15" s="7"/>
      <c r="V15" s="7"/>
      <c r="W15" s="2"/>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LL15" s="13"/>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1"/>
      <c r="QW15" s="11"/>
      <c r="QX15" s="11"/>
      <c r="QY15" s="11"/>
      <c r="QZ15" s="11"/>
      <c r="RA15" s="11"/>
      <c r="RB15" s="11"/>
      <c r="RC15" s="11"/>
      <c r="RD15" s="11"/>
      <c r="RE15" s="11"/>
      <c r="RF15" s="11"/>
      <c r="RG15" s="11"/>
      <c r="RH15" s="11"/>
      <c r="RI15" s="11"/>
      <c r="RJ15" s="11"/>
      <c r="RK15" s="11"/>
      <c r="RL15" s="11"/>
      <c r="RM15" s="11"/>
      <c r="RN15" s="11"/>
      <c r="RO15" s="11"/>
      <c r="RP15" s="11"/>
      <c r="RQ15" s="11"/>
      <c r="RR15" s="11"/>
      <c r="RS15" s="11"/>
      <c r="RT15" s="11"/>
      <c r="RU15" s="11"/>
      <c r="RV15" s="11"/>
      <c r="RW15" s="11"/>
      <c r="RX15" s="11"/>
      <c r="RY15" s="11"/>
      <c r="RZ15" s="11"/>
      <c r="SA15" s="11"/>
      <c r="SB15" s="11"/>
      <c r="SC15" s="11"/>
    </row>
    <row r="16" spans="1:497" s="1" customFormat="1" x14ac:dyDescent="0.35">
      <c r="A16" s="26" t="s">
        <v>141</v>
      </c>
      <c r="B16" s="9" t="s">
        <v>45</v>
      </c>
      <c r="C16" s="8" t="s">
        <v>306</v>
      </c>
      <c r="D16" s="8"/>
      <c r="E16" s="8" t="s">
        <v>44</v>
      </c>
      <c r="F16" s="8" t="s">
        <v>0</v>
      </c>
      <c r="G16" s="19">
        <f>G6</f>
        <v>1</v>
      </c>
      <c r="H16" s="19"/>
      <c r="I16" s="10"/>
      <c r="J16" s="24"/>
      <c r="K16" s="49"/>
      <c r="L16" s="49"/>
      <c r="M16" s="49"/>
      <c r="N16" s="7"/>
      <c r="O16" s="7"/>
      <c r="P16" s="7"/>
      <c r="Q16" s="7"/>
      <c r="R16" s="7"/>
      <c r="S16" s="7"/>
      <c r="T16" s="7"/>
      <c r="U16" s="7"/>
      <c r="V16" s="7"/>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LL16" s="5"/>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row>
    <row r="17" spans="1:497" s="12" customFormat="1" x14ac:dyDescent="0.35">
      <c r="A17" s="26" t="s">
        <v>142</v>
      </c>
      <c r="B17" s="9" t="s">
        <v>305</v>
      </c>
      <c r="C17" s="8" t="s">
        <v>304</v>
      </c>
      <c r="D17" s="8"/>
      <c r="E17" s="8" t="s">
        <v>44</v>
      </c>
      <c r="F17" s="8" t="s">
        <v>0</v>
      </c>
      <c r="G17" s="19">
        <f>2*G15</f>
        <v>2</v>
      </c>
      <c r="H17" s="19"/>
      <c r="I17" s="19"/>
      <c r="J17" s="24"/>
      <c r="K17" s="49"/>
      <c r="L17" s="49"/>
      <c r="M17" s="49"/>
      <c r="N17" s="7"/>
      <c r="O17" s="7"/>
      <c r="P17" s="7"/>
      <c r="Q17" s="7"/>
      <c r="R17" s="7"/>
      <c r="S17" s="7"/>
      <c r="T17" s="7"/>
      <c r="U17" s="7"/>
      <c r="V17" s="7"/>
      <c r="W17" s="2"/>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LL17" s="13"/>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1"/>
      <c r="QW17" s="11"/>
      <c r="QX17" s="11"/>
      <c r="QY17" s="11"/>
      <c r="QZ17" s="11"/>
      <c r="RA17" s="11"/>
      <c r="RB17" s="11"/>
      <c r="RC17" s="11"/>
      <c r="RD17" s="11"/>
      <c r="RE17" s="11"/>
      <c r="RF17" s="11"/>
      <c r="RG17" s="11"/>
      <c r="RH17" s="11"/>
      <c r="RI17" s="11"/>
      <c r="RJ17" s="11"/>
      <c r="RK17" s="11"/>
      <c r="RL17" s="11"/>
      <c r="RM17" s="11"/>
      <c r="RN17" s="11"/>
      <c r="RO17" s="11"/>
      <c r="RP17" s="11"/>
      <c r="RQ17" s="11"/>
      <c r="RR17" s="11"/>
      <c r="RS17" s="11"/>
      <c r="RT17" s="11"/>
      <c r="RU17" s="11"/>
      <c r="RV17" s="11"/>
      <c r="RW17" s="11"/>
      <c r="RX17" s="11"/>
      <c r="RY17" s="11"/>
      <c r="RZ17" s="11"/>
      <c r="SA17" s="11"/>
      <c r="SB17" s="11"/>
      <c r="SC17" s="11"/>
    </row>
    <row r="18" spans="1:497" s="12" customFormat="1" ht="32" x14ac:dyDescent="0.35">
      <c r="A18" s="26" t="s">
        <v>143</v>
      </c>
      <c r="B18" s="9" t="s">
        <v>519</v>
      </c>
      <c r="C18" s="8" t="s">
        <v>521</v>
      </c>
      <c r="D18" s="8"/>
      <c r="E18" s="8" t="s">
        <v>48</v>
      </c>
      <c r="F18" s="8" t="s">
        <v>0</v>
      </c>
      <c r="G18" s="14">
        <v>1</v>
      </c>
      <c r="H18" s="14"/>
      <c r="I18" s="10"/>
      <c r="J18" s="27"/>
      <c r="K18" s="49"/>
      <c r="L18" s="49"/>
      <c r="M18" s="49"/>
      <c r="N18" s="17"/>
      <c r="O18" s="17"/>
      <c r="P18" s="17"/>
      <c r="Q18" s="17"/>
      <c r="R18" s="17"/>
      <c r="S18" s="17"/>
      <c r="T18" s="17"/>
      <c r="U18" s="17"/>
      <c r="V18" s="17"/>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LL18" s="13"/>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c r="QL18" s="11"/>
      <c r="QM18" s="11"/>
      <c r="QN18" s="11"/>
      <c r="QO18" s="11"/>
      <c r="QP18" s="11"/>
      <c r="QQ18" s="11"/>
      <c r="QR18" s="11"/>
      <c r="QS18" s="11"/>
      <c r="QT18" s="11"/>
      <c r="QU18" s="11"/>
      <c r="QV18" s="11"/>
      <c r="QW18" s="11"/>
      <c r="QX18" s="11"/>
      <c r="QY18" s="11"/>
      <c r="QZ18" s="11"/>
      <c r="RA18" s="11"/>
      <c r="RB18" s="11"/>
      <c r="RC18" s="11"/>
      <c r="RD18" s="11"/>
      <c r="RE18" s="11"/>
      <c r="RF18" s="11"/>
      <c r="RG18" s="11"/>
      <c r="RH18" s="11"/>
      <c r="RI18" s="11"/>
      <c r="RJ18" s="11"/>
      <c r="RK18" s="11"/>
      <c r="RL18" s="11"/>
      <c r="RM18" s="11"/>
      <c r="RN18" s="11"/>
      <c r="RO18" s="11"/>
      <c r="RP18" s="11"/>
      <c r="RQ18" s="11"/>
      <c r="RR18" s="11"/>
      <c r="RS18" s="11"/>
      <c r="RT18" s="11"/>
      <c r="RU18" s="11"/>
      <c r="RV18" s="11"/>
      <c r="RW18" s="11"/>
      <c r="RX18" s="11"/>
      <c r="RY18" s="11"/>
      <c r="RZ18" s="11"/>
      <c r="SA18" s="11"/>
      <c r="SB18" s="11"/>
      <c r="SC18" s="11"/>
    </row>
    <row r="19" spans="1:497" s="1" customFormat="1" ht="32" x14ac:dyDescent="0.35">
      <c r="A19" s="26" t="s">
        <v>144</v>
      </c>
      <c r="B19" s="9" t="s">
        <v>49</v>
      </c>
      <c r="C19" s="8" t="s">
        <v>241</v>
      </c>
      <c r="D19" s="8"/>
      <c r="E19" s="8" t="s">
        <v>185</v>
      </c>
      <c r="F19" s="8" t="s">
        <v>0</v>
      </c>
      <c r="G19" s="14">
        <v>11</v>
      </c>
      <c r="H19" s="14"/>
      <c r="I19" s="8"/>
      <c r="J19" s="24"/>
      <c r="K19" s="49"/>
      <c r="L19" s="49"/>
      <c r="M19" s="49"/>
      <c r="N19" s="7"/>
      <c r="O19" s="7"/>
      <c r="P19" s="7"/>
      <c r="Q19" s="7"/>
      <c r="R19" s="7"/>
      <c r="S19" s="7"/>
      <c r="T19" s="7"/>
      <c r="U19" s="7"/>
      <c r="V19" s="7"/>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LL19" s="5"/>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row>
    <row r="20" spans="1:497" s="1" customFormat="1" x14ac:dyDescent="0.35">
      <c r="A20" s="26" t="s">
        <v>145</v>
      </c>
      <c r="B20" s="16" t="s">
        <v>50</v>
      </c>
      <c r="C20" s="8" t="s">
        <v>51</v>
      </c>
      <c r="D20" s="8"/>
      <c r="E20" s="8"/>
      <c r="F20" s="8" t="s">
        <v>0</v>
      </c>
      <c r="G20" s="19">
        <v>4</v>
      </c>
      <c r="H20" s="19"/>
      <c r="I20" s="10"/>
      <c r="J20" s="24"/>
      <c r="K20" s="49"/>
      <c r="L20" s="49"/>
      <c r="M20" s="49"/>
      <c r="N20" s="7"/>
      <c r="O20" s="7"/>
      <c r="P20" s="7"/>
      <c r="Q20" s="7"/>
      <c r="R20" s="7"/>
      <c r="S20" s="7"/>
      <c r="T20" s="7"/>
      <c r="U20" s="7"/>
      <c r="V20" s="7"/>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LL20" s="5"/>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row>
    <row r="21" spans="1:497" s="1" customFormat="1" x14ac:dyDescent="0.35">
      <c r="A21" s="26" t="s">
        <v>269</v>
      </c>
      <c r="B21" s="16" t="s">
        <v>156</v>
      </c>
      <c r="C21" s="8"/>
      <c r="D21" s="8"/>
      <c r="E21" s="8"/>
      <c r="F21" s="8" t="s">
        <v>0</v>
      </c>
      <c r="G21" s="14">
        <f>G6</f>
        <v>1</v>
      </c>
      <c r="H21" s="14"/>
      <c r="I21" s="10"/>
      <c r="J21" s="24"/>
      <c r="K21" s="17"/>
      <c r="L21" s="17"/>
      <c r="M21" s="17"/>
      <c r="N21" s="7"/>
      <c r="O21" s="7"/>
      <c r="P21" s="7"/>
      <c r="Q21" s="7"/>
      <c r="R21" s="7"/>
      <c r="S21" s="7"/>
      <c r="T21" s="7"/>
      <c r="U21" s="7"/>
      <c r="V21" s="7"/>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LL21" s="5"/>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row>
    <row r="22" spans="1:497" s="1" customFormat="1" x14ac:dyDescent="0.35">
      <c r="A22" s="26" t="s">
        <v>146</v>
      </c>
      <c r="B22" s="16" t="s">
        <v>187</v>
      </c>
      <c r="C22" s="8" t="s">
        <v>184</v>
      </c>
      <c r="D22" s="8"/>
      <c r="E22" s="8" t="s">
        <v>22</v>
      </c>
      <c r="F22" s="8" t="s">
        <v>0</v>
      </c>
      <c r="G22" s="14">
        <f>2*G6</f>
        <v>2</v>
      </c>
      <c r="H22" s="14"/>
      <c r="I22" s="10"/>
      <c r="J22" s="24"/>
      <c r="K22" s="7"/>
      <c r="L22" s="7"/>
      <c r="M22" s="7"/>
      <c r="N22" s="7"/>
      <c r="O22" s="7"/>
      <c r="P22" s="7"/>
      <c r="Q22" s="7"/>
      <c r="R22" s="7"/>
      <c r="S22" s="7"/>
      <c r="T22" s="7"/>
      <c r="U22" s="7"/>
      <c r="V22" s="7"/>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LL22" s="5"/>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row>
    <row r="23" spans="1:497" s="1" customFormat="1" x14ac:dyDescent="0.35">
      <c r="A23" s="26" t="s">
        <v>147</v>
      </c>
      <c r="B23" s="16" t="s">
        <v>242</v>
      </c>
      <c r="C23" s="8" t="s">
        <v>243</v>
      </c>
      <c r="D23" s="8"/>
      <c r="E23" s="8" t="s">
        <v>22</v>
      </c>
      <c r="F23" s="8" t="s">
        <v>0</v>
      </c>
      <c r="G23" s="14">
        <f>2*G6</f>
        <v>2</v>
      </c>
      <c r="H23" s="14"/>
      <c r="I23" s="10"/>
      <c r="J23" s="24"/>
      <c r="K23" s="7"/>
      <c r="L23" s="7"/>
      <c r="M23" s="2"/>
      <c r="N23" s="7"/>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LL23" s="5"/>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row>
    <row r="24" spans="1:497" s="1" customFormat="1" x14ac:dyDescent="0.35">
      <c r="A24" s="26" t="s">
        <v>148</v>
      </c>
      <c r="B24" s="16" t="s">
        <v>188</v>
      </c>
      <c r="C24" s="8" t="s">
        <v>186</v>
      </c>
      <c r="D24" s="8"/>
      <c r="E24" s="8" t="s">
        <v>34</v>
      </c>
      <c r="F24" s="8" t="s">
        <v>0</v>
      </c>
      <c r="G24" s="14">
        <f>G6</f>
        <v>1</v>
      </c>
      <c r="H24" s="14"/>
      <c r="I24" s="10"/>
      <c r="J24" s="24"/>
      <c r="K24" s="7"/>
      <c r="L24" s="7"/>
      <c r="M24" s="2"/>
      <c r="N24" s="7"/>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LL24" s="5"/>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row>
    <row r="25" spans="1:497" s="1" customFormat="1" x14ac:dyDescent="0.35">
      <c r="A25" s="26" t="s">
        <v>149</v>
      </c>
      <c r="B25" s="16" t="s">
        <v>302</v>
      </c>
      <c r="C25" s="8" t="s">
        <v>183</v>
      </c>
      <c r="D25" s="8"/>
      <c r="E25" s="8" t="s">
        <v>34</v>
      </c>
      <c r="F25" s="8" t="s">
        <v>0</v>
      </c>
      <c r="G25" s="14">
        <v>2</v>
      </c>
      <c r="H25" s="14"/>
      <c r="I25" s="10"/>
      <c r="J25" s="24"/>
      <c r="K25" s="7"/>
      <c r="L25" s="7"/>
      <c r="M25" s="2"/>
      <c r="N25" s="7"/>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LL25" s="5"/>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row>
    <row r="26" spans="1:497" s="1" customFormat="1" x14ac:dyDescent="0.35">
      <c r="A26" s="26" t="s">
        <v>150</v>
      </c>
      <c r="B26" s="16" t="s">
        <v>189</v>
      </c>
      <c r="C26" s="8" t="s">
        <v>173</v>
      </c>
      <c r="D26" s="8"/>
      <c r="E26" s="19" t="s">
        <v>30</v>
      </c>
      <c r="F26" s="8" t="s">
        <v>0</v>
      </c>
      <c r="G26" s="14">
        <f>G6</f>
        <v>1</v>
      </c>
      <c r="H26" s="14"/>
      <c r="I26" s="10"/>
      <c r="J26" s="24"/>
      <c r="K26" s="7"/>
      <c r="L26" s="7"/>
      <c r="M26" s="2"/>
      <c r="N26" s="7"/>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LL26" s="5"/>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row>
    <row r="27" spans="1:497" s="1" customFormat="1" x14ac:dyDescent="0.35">
      <c r="A27" s="26" t="s">
        <v>151</v>
      </c>
      <c r="B27" s="16" t="s">
        <v>174</v>
      </c>
      <c r="C27" s="8"/>
      <c r="D27" s="8"/>
      <c r="E27" s="8" t="s">
        <v>44</v>
      </c>
      <c r="F27" s="8" t="s">
        <v>0</v>
      </c>
      <c r="G27" s="14">
        <f>G6</f>
        <v>1</v>
      </c>
      <c r="H27" s="14"/>
      <c r="I27" s="10"/>
      <c r="J27" s="24"/>
      <c r="K27" s="7"/>
      <c r="L27" s="7"/>
      <c r="M27" s="2"/>
      <c r="N27" s="7"/>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LL27" s="5"/>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row>
    <row r="28" spans="1:497" s="1" customFormat="1" x14ac:dyDescent="0.35">
      <c r="A28" s="26" t="s">
        <v>152</v>
      </c>
      <c r="B28" s="16" t="s">
        <v>52</v>
      </c>
      <c r="C28" s="8" t="s">
        <v>53</v>
      </c>
      <c r="D28" s="8"/>
      <c r="E28" s="8" t="s">
        <v>30</v>
      </c>
      <c r="F28" s="8" t="s">
        <v>0</v>
      </c>
      <c r="G28" s="14">
        <f>G6</f>
        <v>1</v>
      </c>
      <c r="H28" s="14"/>
      <c r="I28" s="10"/>
      <c r="J28" s="24"/>
      <c r="K28" s="7"/>
      <c r="L28" s="7"/>
      <c r="M28" s="2"/>
      <c r="N28" s="7"/>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LL28" s="5"/>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row>
    <row r="29" spans="1:497" s="1" customFormat="1" x14ac:dyDescent="0.35">
      <c r="A29" s="26" t="s">
        <v>153</v>
      </c>
      <c r="B29" s="16" t="s">
        <v>244</v>
      </c>
      <c r="C29" s="8"/>
      <c r="D29" s="8"/>
      <c r="E29" s="8" t="s">
        <v>30</v>
      </c>
      <c r="F29" s="8" t="s">
        <v>0</v>
      </c>
      <c r="G29" s="14">
        <f>G6</f>
        <v>1</v>
      </c>
      <c r="H29" s="14"/>
      <c r="I29" s="10"/>
      <c r="J29" s="24"/>
      <c r="K29" s="7"/>
      <c r="L29" s="7"/>
      <c r="M29" s="2"/>
      <c r="N29" s="7"/>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LL29" s="5"/>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row>
    <row r="30" spans="1:497" s="1" customFormat="1" x14ac:dyDescent="0.35">
      <c r="A30" s="26" t="s">
        <v>154</v>
      </c>
      <c r="B30" s="16" t="s">
        <v>97</v>
      </c>
      <c r="C30" s="8" t="s">
        <v>103</v>
      </c>
      <c r="D30" s="8"/>
      <c r="E30" s="8" t="s">
        <v>22</v>
      </c>
      <c r="F30" s="8" t="s">
        <v>0</v>
      </c>
      <c r="G30" s="14">
        <f>G6</f>
        <v>1</v>
      </c>
      <c r="H30" s="14"/>
      <c r="I30" s="10"/>
      <c r="J30" s="24"/>
      <c r="K30" s="7"/>
      <c r="L30" s="7"/>
      <c r="M30" s="2"/>
      <c r="N30" s="7"/>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LL30" s="5"/>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row>
    <row r="31" spans="1:497" s="1" customFormat="1" x14ac:dyDescent="0.35">
      <c r="A31" s="26" t="s">
        <v>155</v>
      </c>
      <c r="B31" s="16" t="s">
        <v>98</v>
      </c>
      <c r="C31" s="8" t="s">
        <v>103</v>
      </c>
      <c r="D31" s="8"/>
      <c r="E31" s="8" t="s">
        <v>22</v>
      </c>
      <c r="F31" s="8" t="s">
        <v>0</v>
      </c>
      <c r="G31" s="14">
        <f>G6</f>
        <v>1</v>
      </c>
      <c r="H31" s="14"/>
      <c r="I31" s="10"/>
      <c r="J31" s="24"/>
      <c r="K31" s="7"/>
      <c r="L31" s="7"/>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LL31" s="5"/>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row>
    <row r="32" spans="1:497" s="1" customFormat="1" x14ac:dyDescent="0.35">
      <c r="A32" s="26"/>
      <c r="B32" s="16"/>
      <c r="C32" s="28"/>
      <c r="D32" s="28"/>
      <c r="E32" s="28"/>
      <c r="F32" s="28"/>
      <c r="G32" s="14"/>
      <c r="H32" s="14"/>
      <c r="I32" s="28"/>
      <c r="J32" s="24"/>
      <c r="K32" s="7"/>
      <c r="L32" s="7"/>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LL32" s="5"/>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row>
    <row r="33" spans="1:497" s="1" customFormat="1" x14ac:dyDescent="0.35">
      <c r="A33" s="26" t="s">
        <v>56</v>
      </c>
      <c r="B33" s="34" t="s">
        <v>57</v>
      </c>
      <c r="C33" s="28"/>
      <c r="D33" s="28"/>
      <c r="E33" s="28"/>
      <c r="F33" s="28"/>
      <c r="G33" s="36"/>
      <c r="H33" s="14"/>
      <c r="I33" s="10"/>
      <c r="J33" s="24"/>
      <c r="K33" s="7"/>
      <c r="L33" s="7"/>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LL33" s="5"/>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row>
    <row r="34" spans="1:497" s="67" customFormat="1" x14ac:dyDescent="0.35">
      <c r="A34" s="58" t="s">
        <v>5</v>
      </c>
      <c r="B34" s="59" t="s">
        <v>1290</v>
      </c>
      <c r="C34" s="62" t="s">
        <v>1289</v>
      </c>
      <c r="D34" s="62"/>
      <c r="E34" s="62" t="s">
        <v>46</v>
      </c>
      <c r="F34" s="60" t="s">
        <v>0</v>
      </c>
      <c r="G34" s="61">
        <v>4</v>
      </c>
      <c r="H34" s="61"/>
      <c r="I34" s="63"/>
      <c r="J34" s="64"/>
      <c r="K34" s="65"/>
      <c r="L34" s="65"/>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c r="IQ34" s="66"/>
      <c r="IR34" s="66"/>
      <c r="IS34" s="66"/>
      <c r="IT34" s="66"/>
      <c r="IU34" s="66"/>
      <c r="IV34" s="66"/>
      <c r="IW34" s="66"/>
      <c r="IX34" s="66"/>
      <c r="IY34" s="66"/>
      <c r="IZ34" s="66"/>
      <c r="JA34" s="66"/>
      <c r="JB34" s="66"/>
      <c r="JC34" s="66"/>
      <c r="JD34" s="66"/>
      <c r="JE34" s="66"/>
      <c r="JF34" s="66"/>
      <c r="JG34" s="66"/>
      <c r="JH34" s="66"/>
      <c r="JI34" s="66"/>
      <c r="JJ34" s="66"/>
      <c r="JK34" s="66"/>
      <c r="JL34" s="66"/>
      <c r="JM34" s="66"/>
      <c r="JN34" s="66"/>
      <c r="JO34" s="66"/>
      <c r="JP34" s="66"/>
      <c r="LL34" s="68"/>
      <c r="LM34" s="66"/>
      <c r="LN34" s="66"/>
      <c r="LO34" s="66"/>
      <c r="LP34" s="66"/>
      <c r="LQ34" s="66"/>
      <c r="LR34" s="66"/>
      <c r="LS34" s="66"/>
      <c r="LT34" s="66"/>
      <c r="LU34" s="66"/>
      <c r="LV34" s="66"/>
      <c r="LW34" s="66"/>
      <c r="LX34" s="66"/>
      <c r="LY34" s="66"/>
      <c r="LZ34" s="66"/>
      <c r="MA34" s="66"/>
      <c r="MB34" s="66"/>
      <c r="MC34" s="66"/>
      <c r="MD34" s="66"/>
      <c r="ME34" s="66"/>
      <c r="MF34" s="66"/>
      <c r="MG34" s="66"/>
      <c r="MH34" s="66"/>
      <c r="MI34" s="66"/>
      <c r="MJ34" s="66"/>
      <c r="MK34" s="66"/>
      <c r="ML34" s="66"/>
      <c r="MM34" s="66"/>
      <c r="MN34" s="66"/>
      <c r="MO34" s="66"/>
      <c r="MP34" s="66"/>
      <c r="MQ34" s="66"/>
      <c r="MR34" s="66"/>
      <c r="MS34" s="66"/>
      <c r="MT34" s="66"/>
      <c r="MU34" s="66"/>
      <c r="MV34" s="66"/>
      <c r="MW34" s="66"/>
      <c r="MX34" s="66"/>
      <c r="MY34" s="66"/>
      <c r="MZ34" s="66"/>
      <c r="NA34" s="66"/>
      <c r="NB34" s="66"/>
      <c r="NC34" s="66"/>
      <c r="ND34" s="66"/>
      <c r="NE34" s="66"/>
      <c r="NF34" s="66"/>
      <c r="NG34" s="66"/>
      <c r="NH34" s="66"/>
      <c r="NI34" s="66"/>
      <c r="NJ34" s="66"/>
      <c r="NK34" s="66"/>
      <c r="NL34" s="66"/>
      <c r="NM34" s="66"/>
      <c r="NN34" s="66"/>
      <c r="NO34" s="66"/>
      <c r="NP34" s="66"/>
      <c r="NQ34" s="66"/>
      <c r="NR34" s="66"/>
      <c r="NS34" s="66"/>
      <c r="NT34" s="66"/>
      <c r="NU34" s="66"/>
      <c r="NV34" s="66"/>
      <c r="NW34" s="66"/>
      <c r="NX34" s="66"/>
      <c r="NY34" s="66"/>
      <c r="NZ34" s="66"/>
      <c r="OA34" s="66"/>
      <c r="OB34" s="66"/>
      <c r="OC34" s="66"/>
      <c r="OD34" s="66"/>
      <c r="OE34" s="66"/>
      <c r="OF34" s="66"/>
      <c r="OG34" s="66"/>
      <c r="OH34" s="66"/>
      <c r="OI34" s="66"/>
      <c r="OJ34" s="66"/>
      <c r="OK34" s="66"/>
      <c r="OL34" s="66"/>
      <c r="OM34" s="66"/>
      <c r="ON34" s="66"/>
      <c r="OO34" s="66"/>
      <c r="OP34" s="66"/>
      <c r="OQ34" s="66"/>
      <c r="OR34" s="66"/>
      <c r="OS34" s="66"/>
      <c r="OT34" s="66"/>
      <c r="OU34" s="66"/>
      <c r="OV34" s="66"/>
      <c r="OW34" s="66"/>
      <c r="OX34" s="66"/>
      <c r="OY34" s="66"/>
      <c r="OZ34" s="66"/>
      <c r="PA34" s="66"/>
      <c r="PB34" s="66"/>
      <c r="PC34" s="66"/>
      <c r="PD34" s="66"/>
      <c r="PE34" s="66"/>
      <c r="PF34" s="66"/>
      <c r="PG34" s="66"/>
      <c r="PH34" s="66"/>
      <c r="PI34" s="66"/>
      <c r="PJ34" s="66"/>
      <c r="PK34" s="66"/>
      <c r="PL34" s="66"/>
      <c r="PM34" s="66"/>
      <c r="PN34" s="66"/>
      <c r="PO34" s="66"/>
      <c r="PP34" s="66"/>
      <c r="PQ34" s="66"/>
      <c r="PR34" s="66"/>
      <c r="PS34" s="66"/>
      <c r="PT34" s="66"/>
      <c r="PU34" s="66"/>
      <c r="PV34" s="66"/>
      <c r="PW34" s="66"/>
      <c r="PX34" s="66"/>
      <c r="PY34" s="66"/>
      <c r="PZ34" s="66"/>
      <c r="QA34" s="66"/>
      <c r="QB34" s="66"/>
      <c r="QC34" s="66"/>
      <c r="QD34" s="66"/>
      <c r="QE34" s="66"/>
      <c r="QF34" s="66"/>
      <c r="QG34" s="66"/>
      <c r="QH34" s="66"/>
      <c r="QI34" s="66"/>
      <c r="QJ34" s="66"/>
      <c r="QK34" s="66"/>
      <c r="QL34" s="66"/>
      <c r="QM34" s="66"/>
      <c r="QN34" s="66"/>
      <c r="QO34" s="66"/>
      <c r="QP34" s="66"/>
      <c r="QQ34" s="66"/>
      <c r="QR34" s="66"/>
      <c r="QS34" s="66"/>
      <c r="QT34" s="66"/>
      <c r="QU34" s="66"/>
      <c r="QV34" s="66"/>
      <c r="QW34" s="66"/>
      <c r="QX34" s="66"/>
      <c r="QY34" s="66"/>
      <c r="QZ34" s="66"/>
      <c r="RA34" s="66"/>
      <c r="RB34" s="66"/>
      <c r="RC34" s="66"/>
      <c r="RD34" s="66"/>
      <c r="RE34" s="66"/>
      <c r="RF34" s="66"/>
      <c r="RG34" s="66"/>
      <c r="RH34" s="66"/>
      <c r="RI34" s="66"/>
      <c r="RJ34" s="66"/>
      <c r="RK34" s="66"/>
      <c r="RL34" s="66"/>
      <c r="RM34" s="66"/>
      <c r="RN34" s="66"/>
      <c r="RO34" s="66"/>
      <c r="RP34" s="66"/>
      <c r="RQ34" s="66"/>
      <c r="RR34" s="66"/>
      <c r="RS34" s="66"/>
      <c r="RT34" s="66"/>
      <c r="RU34" s="66"/>
      <c r="RV34" s="66"/>
      <c r="RW34" s="66"/>
      <c r="RX34" s="66"/>
      <c r="RY34" s="66"/>
      <c r="RZ34" s="66"/>
      <c r="SA34" s="66"/>
      <c r="SB34" s="66"/>
      <c r="SC34" s="66"/>
    </row>
    <row r="35" spans="1:497" s="67" customFormat="1" x14ac:dyDescent="0.35">
      <c r="A35" s="69" t="s">
        <v>5</v>
      </c>
      <c r="B35" s="70" t="s">
        <v>364</v>
      </c>
      <c r="C35" s="71" t="s">
        <v>363</v>
      </c>
      <c r="D35" s="71"/>
      <c r="E35" s="71" t="s">
        <v>362</v>
      </c>
      <c r="F35" s="71" t="s">
        <v>0</v>
      </c>
      <c r="G35" s="72">
        <v>4</v>
      </c>
      <c r="H35" s="61"/>
      <c r="I35" s="60"/>
      <c r="J35" s="64"/>
      <c r="K35" s="65"/>
      <c r="L35" s="65"/>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c r="IQ35" s="66"/>
      <c r="IR35" s="66"/>
      <c r="IS35" s="66"/>
      <c r="IT35" s="66"/>
      <c r="IU35" s="66"/>
      <c r="IV35" s="66"/>
      <c r="IW35" s="66"/>
      <c r="IX35" s="66"/>
      <c r="IY35" s="66"/>
      <c r="IZ35" s="66"/>
      <c r="JA35" s="66"/>
      <c r="JB35" s="66"/>
      <c r="JC35" s="66"/>
      <c r="JD35" s="66"/>
      <c r="JE35" s="66"/>
      <c r="JF35" s="66"/>
      <c r="JG35" s="66"/>
      <c r="JH35" s="66"/>
      <c r="JI35" s="66"/>
      <c r="JJ35" s="66"/>
      <c r="JK35" s="66"/>
      <c r="JL35" s="66"/>
      <c r="JM35" s="66"/>
      <c r="JN35" s="66"/>
      <c r="JO35" s="66"/>
      <c r="JP35" s="66"/>
      <c r="LL35" s="68"/>
      <c r="LM35" s="66"/>
      <c r="LN35" s="66"/>
      <c r="LO35" s="66"/>
      <c r="LP35" s="66"/>
      <c r="LQ35" s="66"/>
      <c r="LR35" s="66"/>
      <c r="LS35" s="66"/>
      <c r="LT35" s="66"/>
      <c r="LU35" s="66"/>
      <c r="LV35" s="66"/>
      <c r="LW35" s="66"/>
      <c r="LX35" s="66"/>
      <c r="LY35" s="66"/>
      <c r="LZ35" s="66"/>
      <c r="MA35" s="66"/>
      <c r="MB35" s="66"/>
      <c r="MC35" s="66"/>
      <c r="MD35" s="66"/>
      <c r="ME35" s="66"/>
      <c r="MF35" s="66"/>
      <c r="MG35" s="66"/>
      <c r="MH35" s="66"/>
      <c r="MI35" s="66"/>
      <c r="MJ35" s="66"/>
      <c r="MK35" s="66"/>
      <c r="ML35" s="66"/>
      <c r="MM35" s="66"/>
      <c r="MN35" s="66"/>
      <c r="MO35" s="66"/>
      <c r="MP35" s="66"/>
      <c r="MQ35" s="66"/>
      <c r="MR35" s="66"/>
      <c r="MS35" s="66"/>
      <c r="MT35" s="66"/>
      <c r="MU35" s="66"/>
      <c r="MV35" s="66"/>
      <c r="MW35" s="66"/>
      <c r="MX35" s="66"/>
      <c r="MY35" s="66"/>
      <c r="MZ35" s="66"/>
      <c r="NA35" s="66"/>
      <c r="NB35" s="66"/>
      <c r="NC35" s="66"/>
      <c r="ND35" s="66"/>
      <c r="NE35" s="66"/>
      <c r="NF35" s="66"/>
      <c r="NG35" s="66"/>
      <c r="NH35" s="66"/>
      <c r="NI35" s="66"/>
      <c r="NJ35" s="66"/>
      <c r="NK35" s="66"/>
      <c r="NL35" s="66"/>
      <c r="NM35" s="66"/>
      <c r="NN35" s="66"/>
      <c r="NO35" s="66"/>
      <c r="NP35" s="66"/>
      <c r="NQ35" s="66"/>
      <c r="NR35" s="66"/>
      <c r="NS35" s="66"/>
      <c r="NT35" s="66"/>
      <c r="NU35" s="66"/>
      <c r="NV35" s="66"/>
      <c r="NW35" s="66"/>
      <c r="NX35" s="66"/>
      <c r="NY35" s="66"/>
      <c r="NZ35" s="66"/>
      <c r="OA35" s="66"/>
      <c r="OB35" s="66"/>
      <c r="OC35" s="66"/>
      <c r="OD35" s="66"/>
      <c r="OE35" s="66"/>
      <c r="OF35" s="66"/>
      <c r="OG35" s="66"/>
      <c r="OH35" s="66"/>
      <c r="OI35" s="66"/>
      <c r="OJ35" s="66"/>
      <c r="OK35" s="66"/>
      <c r="OL35" s="66"/>
      <c r="OM35" s="66"/>
      <c r="ON35" s="66"/>
      <c r="OO35" s="66"/>
      <c r="OP35" s="66"/>
      <c r="OQ35" s="66"/>
      <c r="OR35" s="66"/>
      <c r="OS35" s="66"/>
      <c r="OT35" s="66"/>
      <c r="OU35" s="66"/>
      <c r="OV35" s="66"/>
      <c r="OW35" s="66"/>
      <c r="OX35" s="66"/>
      <c r="OY35" s="66"/>
      <c r="OZ35" s="66"/>
      <c r="PA35" s="66"/>
      <c r="PB35" s="66"/>
      <c r="PC35" s="66"/>
      <c r="PD35" s="66"/>
      <c r="PE35" s="66"/>
      <c r="PF35" s="66"/>
      <c r="PG35" s="66"/>
      <c r="PH35" s="66"/>
      <c r="PI35" s="66"/>
      <c r="PJ35" s="66"/>
      <c r="PK35" s="66"/>
      <c r="PL35" s="66"/>
      <c r="PM35" s="66"/>
      <c r="PN35" s="66"/>
      <c r="PO35" s="66"/>
      <c r="PP35" s="66"/>
      <c r="PQ35" s="66"/>
      <c r="PR35" s="66"/>
      <c r="PS35" s="66"/>
      <c r="PT35" s="66"/>
      <c r="PU35" s="66"/>
      <c r="PV35" s="66"/>
      <c r="PW35" s="66"/>
      <c r="PX35" s="66"/>
      <c r="PY35" s="66"/>
      <c r="PZ35" s="66"/>
      <c r="QA35" s="66"/>
      <c r="QB35" s="66"/>
      <c r="QC35" s="66"/>
      <c r="QD35" s="66"/>
      <c r="QE35" s="66"/>
      <c r="QF35" s="66"/>
      <c r="QG35" s="66"/>
      <c r="QH35" s="66"/>
      <c r="QI35" s="66"/>
      <c r="QJ35" s="66"/>
      <c r="QK35" s="66"/>
      <c r="QL35" s="66"/>
      <c r="QM35" s="66"/>
      <c r="QN35" s="66"/>
      <c r="QO35" s="66"/>
      <c r="QP35" s="66"/>
      <c r="QQ35" s="66"/>
      <c r="QR35" s="66"/>
      <c r="QS35" s="66"/>
      <c r="QT35" s="66"/>
      <c r="QU35" s="66"/>
      <c r="QV35" s="66"/>
      <c r="QW35" s="66"/>
      <c r="QX35" s="66"/>
      <c r="QY35" s="66"/>
      <c r="QZ35" s="66"/>
      <c r="RA35" s="66"/>
      <c r="RB35" s="66"/>
      <c r="RC35" s="66"/>
      <c r="RD35" s="66"/>
      <c r="RE35" s="66"/>
      <c r="RF35" s="66"/>
      <c r="RG35" s="66"/>
      <c r="RH35" s="66"/>
      <c r="RI35" s="66"/>
      <c r="RJ35" s="66"/>
      <c r="RK35" s="66"/>
      <c r="RL35" s="66"/>
      <c r="RM35" s="66"/>
      <c r="RN35" s="66"/>
      <c r="RO35" s="66"/>
      <c r="RP35" s="66"/>
      <c r="RQ35" s="66"/>
      <c r="RR35" s="66"/>
      <c r="RS35" s="66"/>
      <c r="RT35" s="66"/>
      <c r="RU35" s="66"/>
      <c r="RV35" s="66"/>
      <c r="RW35" s="66"/>
      <c r="RX35" s="66"/>
      <c r="RY35" s="66"/>
      <c r="RZ35" s="66"/>
      <c r="SA35" s="66"/>
      <c r="SB35" s="66"/>
      <c r="SC35" s="66"/>
    </row>
    <row r="36" spans="1:497" s="67" customFormat="1" x14ac:dyDescent="0.35">
      <c r="A36" s="69" t="s">
        <v>4</v>
      </c>
      <c r="B36" s="70" t="s">
        <v>365</v>
      </c>
      <c r="C36" s="71" t="s">
        <v>361</v>
      </c>
      <c r="D36" s="71"/>
      <c r="E36" s="71" t="s">
        <v>362</v>
      </c>
      <c r="F36" s="71" t="s">
        <v>0</v>
      </c>
      <c r="G36" s="72">
        <v>4</v>
      </c>
      <c r="H36" s="61"/>
      <c r="I36" s="60"/>
      <c r="J36" s="64"/>
      <c r="K36" s="65"/>
      <c r="L36" s="65"/>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c r="FB36" s="66"/>
      <c r="FC36" s="66"/>
      <c r="FD36" s="66"/>
      <c r="FE36" s="66"/>
      <c r="FF36" s="66"/>
      <c r="FG36" s="66"/>
      <c r="FH36" s="66"/>
      <c r="FI36" s="66"/>
      <c r="FJ36" s="66"/>
      <c r="FK36" s="66"/>
      <c r="FL36" s="66"/>
      <c r="FM36" s="66"/>
      <c r="FN36" s="66"/>
      <c r="FO36" s="66"/>
      <c r="FP36" s="66"/>
      <c r="FQ36" s="66"/>
      <c r="FR36" s="66"/>
      <c r="FS36" s="66"/>
      <c r="FT36" s="66"/>
      <c r="FU36" s="66"/>
      <c r="FV36" s="66"/>
      <c r="FW36" s="66"/>
      <c r="FX36" s="66"/>
      <c r="FY36" s="66"/>
      <c r="FZ36" s="66"/>
      <c r="GA36" s="66"/>
      <c r="GB36" s="66"/>
      <c r="GC36" s="66"/>
      <c r="GD36" s="66"/>
      <c r="GE36" s="66"/>
      <c r="GF36" s="66"/>
      <c r="GG36" s="66"/>
      <c r="GH36" s="66"/>
      <c r="GI36" s="66"/>
      <c r="GJ36" s="66"/>
      <c r="GK36" s="66"/>
      <c r="GL36" s="66"/>
      <c r="GM36" s="66"/>
      <c r="GN36" s="66"/>
      <c r="GO36" s="66"/>
      <c r="GP36" s="66"/>
      <c r="GQ36" s="66"/>
      <c r="GR36" s="66"/>
      <c r="GS36" s="66"/>
      <c r="GT36" s="66"/>
      <c r="GU36" s="66"/>
      <c r="GV36" s="66"/>
      <c r="GW36" s="66"/>
      <c r="GX36" s="66"/>
      <c r="GY36" s="66"/>
      <c r="GZ36" s="66"/>
      <c r="HA36" s="66"/>
      <c r="HB36" s="66"/>
      <c r="HC36" s="66"/>
      <c r="HD36" s="66"/>
      <c r="HE36" s="66"/>
      <c r="HF36" s="66"/>
      <c r="HG36" s="66"/>
      <c r="HH36" s="66"/>
      <c r="HI36" s="66"/>
      <c r="HJ36" s="66"/>
      <c r="HK36" s="66"/>
      <c r="HL36" s="66"/>
      <c r="HM36" s="66"/>
      <c r="HN36" s="66"/>
      <c r="HO36" s="66"/>
      <c r="HP36" s="66"/>
      <c r="HQ36" s="66"/>
      <c r="HR36" s="66"/>
      <c r="HS36" s="66"/>
      <c r="HT36" s="66"/>
      <c r="HU36" s="66"/>
      <c r="HV36" s="66"/>
      <c r="HW36" s="66"/>
      <c r="HX36" s="66"/>
      <c r="HY36" s="66"/>
      <c r="HZ36" s="66"/>
      <c r="IA36" s="66"/>
      <c r="IB36" s="66"/>
      <c r="IC36" s="66"/>
      <c r="ID36" s="66"/>
      <c r="IE36" s="66"/>
      <c r="IF36" s="66"/>
      <c r="IG36" s="66"/>
      <c r="IH36" s="66"/>
      <c r="II36" s="66"/>
      <c r="IJ36" s="66"/>
      <c r="IK36" s="66"/>
      <c r="IL36" s="66"/>
      <c r="IM36" s="66"/>
      <c r="IN36" s="66"/>
      <c r="IO36" s="66"/>
      <c r="IP36" s="66"/>
      <c r="IQ36" s="66"/>
      <c r="IR36" s="66"/>
      <c r="IS36" s="66"/>
      <c r="IT36" s="66"/>
      <c r="IU36" s="66"/>
      <c r="IV36" s="66"/>
      <c r="IW36" s="66"/>
      <c r="IX36" s="66"/>
      <c r="IY36" s="66"/>
      <c r="IZ36" s="66"/>
      <c r="JA36" s="66"/>
      <c r="JB36" s="66"/>
      <c r="JC36" s="66"/>
      <c r="JD36" s="66"/>
      <c r="JE36" s="66"/>
      <c r="JF36" s="66"/>
      <c r="JG36" s="66"/>
      <c r="JH36" s="66"/>
      <c r="JI36" s="66"/>
      <c r="JJ36" s="66"/>
      <c r="JK36" s="66"/>
      <c r="JL36" s="66"/>
      <c r="JM36" s="66"/>
      <c r="JN36" s="66"/>
      <c r="JO36" s="66"/>
      <c r="JP36" s="66"/>
      <c r="LL36" s="68"/>
      <c r="LM36" s="66"/>
      <c r="LN36" s="66"/>
      <c r="LO36" s="66"/>
      <c r="LP36" s="66"/>
      <c r="LQ36" s="66"/>
      <c r="LR36" s="66"/>
      <c r="LS36" s="66"/>
      <c r="LT36" s="66"/>
      <c r="LU36" s="66"/>
      <c r="LV36" s="66"/>
      <c r="LW36" s="66"/>
      <c r="LX36" s="66"/>
      <c r="LY36" s="66"/>
      <c r="LZ36" s="66"/>
      <c r="MA36" s="66"/>
      <c r="MB36" s="66"/>
      <c r="MC36" s="66"/>
      <c r="MD36" s="66"/>
      <c r="ME36" s="66"/>
      <c r="MF36" s="66"/>
      <c r="MG36" s="66"/>
      <c r="MH36" s="66"/>
      <c r="MI36" s="66"/>
      <c r="MJ36" s="66"/>
      <c r="MK36" s="66"/>
      <c r="ML36" s="66"/>
      <c r="MM36" s="66"/>
      <c r="MN36" s="66"/>
      <c r="MO36" s="66"/>
      <c r="MP36" s="66"/>
      <c r="MQ36" s="66"/>
      <c r="MR36" s="66"/>
      <c r="MS36" s="66"/>
      <c r="MT36" s="66"/>
      <c r="MU36" s="66"/>
      <c r="MV36" s="66"/>
      <c r="MW36" s="66"/>
      <c r="MX36" s="66"/>
      <c r="MY36" s="66"/>
      <c r="MZ36" s="66"/>
      <c r="NA36" s="66"/>
      <c r="NB36" s="66"/>
      <c r="NC36" s="66"/>
      <c r="ND36" s="66"/>
      <c r="NE36" s="66"/>
      <c r="NF36" s="66"/>
      <c r="NG36" s="66"/>
      <c r="NH36" s="66"/>
      <c r="NI36" s="66"/>
      <c r="NJ36" s="66"/>
      <c r="NK36" s="66"/>
      <c r="NL36" s="66"/>
      <c r="NM36" s="66"/>
      <c r="NN36" s="66"/>
      <c r="NO36" s="66"/>
      <c r="NP36" s="66"/>
      <c r="NQ36" s="66"/>
      <c r="NR36" s="66"/>
      <c r="NS36" s="66"/>
      <c r="NT36" s="66"/>
      <c r="NU36" s="66"/>
      <c r="NV36" s="66"/>
      <c r="NW36" s="66"/>
      <c r="NX36" s="66"/>
      <c r="NY36" s="66"/>
      <c r="NZ36" s="66"/>
      <c r="OA36" s="66"/>
      <c r="OB36" s="66"/>
      <c r="OC36" s="66"/>
      <c r="OD36" s="66"/>
      <c r="OE36" s="66"/>
      <c r="OF36" s="66"/>
      <c r="OG36" s="66"/>
      <c r="OH36" s="66"/>
      <c r="OI36" s="66"/>
      <c r="OJ36" s="66"/>
      <c r="OK36" s="66"/>
      <c r="OL36" s="66"/>
      <c r="OM36" s="66"/>
      <c r="ON36" s="66"/>
      <c r="OO36" s="66"/>
      <c r="OP36" s="66"/>
      <c r="OQ36" s="66"/>
      <c r="OR36" s="66"/>
      <c r="OS36" s="66"/>
      <c r="OT36" s="66"/>
      <c r="OU36" s="66"/>
      <c r="OV36" s="66"/>
      <c r="OW36" s="66"/>
      <c r="OX36" s="66"/>
      <c r="OY36" s="66"/>
      <c r="OZ36" s="66"/>
      <c r="PA36" s="66"/>
      <c r="PB36" s="66"/>
      <c r="PC36" s="66"/>
      <c r="PD36" s="66"/>
      <c r="PE36" s="66"/>
      <c r="PF36" s="66"/>
      <c r="PG36" s="66"/>
      <c r="PH36" s="66"/>
      <c r="PI36" s="66"/>
      <c r="PJ36" s="66"/>
      <c r="PK36" s="66"/>
      <c r="PL36" s="66"/>
      <c r="PM36" s="66"/>
      <c r="PN36" s="66"/>
      <c r="PO36" s="66"/>
      <c r="PP36" s="66"/>
      <c r="PQ36" s="66"/>
      <c r="PR36" s="66"/>
      <c r="PS36" s="66"/>
      <c r="PT36" s="66"/>
      <c r="PU36" s="66"/>
      <c r="PV36" s="66"/>
      <c r="PW36" s="66"/>
      <c r="PX36" s="66"/>
      <c r="PY36" s="66"/>
      <c r="PZ36" s="66"/>
      <c r="QA36" s="66"/>
      <c r="QB36" s="66"/>
      <c r="QC36" s="66"/>
      <c r="QD36" s="66"/>
      <c r="QE36" s="66"/>
      <c r="QF36" s="66"/>
      <c r="QG36" s="66"/>
      <c r="QH36" s="66"/>
      <c r="QI36" s="66"/>
      <c r="QJ36" s="66"/>
      <c r="QK36" s="66"/>
      <c r="QL36" s="66"/>
      <c r="QM36" s="66"/>
      <c r="QN36" s="66"/>
      <c r="QO36" s="66"/>
      <c r="QP36" s="66"/>
      <c r="QQ36" s="66"/>
      <c r="QR36" s="66"/>
      <c r="QS36" s="66"/>
      <c r="QT36" s="66"/>
      <c r="QU36" s="66"/>
      <c r="QV36" s="66"/>
      <c r="QW36" s="66"/>
      <c r="QX36" s="66"/>
      <c r="QY36" s="66"/>
      <c r="QZ36" s="66"/>
      <c r="RA36" s="66"/>
      <c r="RB36" s="66"/>
      <c r="RC36" s="66"/>
      <c r="RD36" s="66"/>
      <c r="RE36" s="66"/>
      <c r="RF36" s="66"/>
      <c r="RG36" s="66"/>
      <c r="RH36" s="66"/>
      <c r="RI36" s="66"/>
      <c r="RJ36" s="66"/>
      <c r="RK36" s="66"/>
      <c r="RL36" s="66"/>
      <c r="RM36" s="66"/>
      <c r="RN36" s="66"/>
      <c r="RO36" s="66"/>
      <c r="RP36" s="66"/>
      <c r="RQ36" s="66"/>
      <c r="RR36" s="66"/>
      <c r="RS36" s="66"/>
      <c r="RT36" s="66"/>
      <c r="RU36" s="66"/>
      <c r="RV36" s="66"/>
      <c r="RW36" s="66"/>
      <c r="RX36" s="66"/>
      <c r="RY36" s="66"/>
      <c r="RZ36" s="66"/>
      <c r="SA36" s="66"/>
      <c r="SB36" s="66"/>
      <c r="SC36" s="66"/>
    </row>
    <row r="37" spans="1:497" s="1" customFormat="1" ht="32" x14ac:dyDescent="0.35">
      <c r="A37" s="26" t="s">
        <v>333</v>
      </c>
      <c r="B37" s="16" t="s">
        <v>63</v>
      </c>
      <c r="C37" s="8"/>
      <c r="D37" s="8"/>
      <c r="E37" s="8"/>
      <c r="F37" s="8" t="s">
        <v>0</v>
      </c>
      <c r="G37" s="14">
        <v>44</v>
      </c>
      <c r="H37" s="14"/>
      <c r="I37" s="8"/>
      <c r="J37" s="24"/>
      <c r="K37" s="7"/>
      <c r="L37" s="7"/>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LL37" s="5"/>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row>
    <row r="38" spans="1:497" s="12" customFormat="1" x14ac:dyDescent="0.35">
      <c r="A38" s="8"/>
      <c r="B38" s="34"/>
      <c r="C38" s="10"/>
      <c r="D38" s="10"/>
      <c r="E38" s="10"/>
      <c r="F38" s="10"/>
      <c r="G38" s="14"/>
      <c r="H38" s="14"/>
      <c r="I38" s="10"/>
      <c r="J38" s="24"/>
      <c r="K38" s="7"/>
      <c r="L38" s="7"/>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LL38" s="13"/>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c r="QL38" s="11"/>
      <c r="QM38" s="11"/>
      <c r="QN38" s="11"/>
      <c r="QO38" s="11"/>
      <c r="QP38" s="11"/>
      <c r="QQ38" s="11"/>
      <c r="QR38" s="11"/>
      <c r="QS38" s="11"/>
      <c r="QT38" s="11"/>
      <c r="QU38" s="11"/>
      <c r="QV38" s="11"/>
      <c r="QW38" s="11"/>
      <c r="QX38" s="11"/>
      <c r="QY38" s="11"/>
      <c r="QZ38" s="11"/>
      <c r="RA38" s="11"/>
      <c r="RB38" s="11"/>
      <c r="RC38" s="11"/>
      <c r="RD38" s="11"/>
      <c r="RE38" s="11"/>
      <c r="RF38" s="11"/>
      <c r="RG38" s="11"/>
      <c r="RH38" s="11"/>
      <c r="RI38" s="11"/>
      <c r="RJ38" s="11"/>
      <c r="RK38" s="11"/>
      <c r="RL38" s="11"/>
      <c r="RM38" s="11"/>
      <c r="RN38" s="11"/>
      <c r="RO38" s="11"/>
      <c r="RP38" s="11"/>
      <c r="RQ38" s="11"/>
      <c r="RR38" s="11"/>
      <c r="RS38" s="11"/>
      <c r="RT38" s="11"/>
      <c r="RU38" s="11"/>
      <c r="RV38" s="11"/>
      <c r="RW38" s="11"/>
      <c r="RX38" s="11"/>
      <c r="RY38" s="11"/>
      <c r="RZ38" s="11"/>
      <c r="SA38" s="11"/>
      <c r="SB38" s="11"/>
      <c r="SC38" s="11"/>
    </row>
    <row r="39" spans="1:497" s="1" customFormat="1" x14ac:dyDescent="0.35">
      <c r="A39" s="26" t="s">
        <v>64</v>
      </c>
      <c r="B39" s="34" t="s">
        <v>65</v>
      </c>
      <c r="C39" s="8"/>
      <c r="D39" s="8"/>
      <c r="E39" s="8"/>
      <c r="F39" s="8"/>
      <c r="G39" s="22"/>
      <c r="H39" s="14"/>
      <c r="I39" s="10"/>
      <c r="J39" s="24"/>
      <c r="K39" s="7"/>
      <c r="L39" s="7"/>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LL39" s="5"/>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row>
    <row r="40" spans="1:497" s="1" customFormat="1" ht="32" x14ac:dyDescent="0.35">
      <c r="A40" s="26" t="s">
        <v>66</v>
      </c>
      <c r="B40" s="9" t="s">
        <v>11</v>
      </c>
      <c r="C40" s="8" t="s">
        <v>23</v>
      </c>
      <c r="D40" s="8"/>
      <c r="E40" s="8" t="s">
        <v>24</v>
      </c>
      <c r="F40" s="8" t="s">
        <v>67</v>
      </c>
      <c r="G40" s="14">
        <v>660</v>
      </c>
      <c r="H40" s="14"/>
      <c r="I40" s="10"/>
      <c r="J40" s="24"/>
      <c r="K40" s="7"/>
      <c r="L40" s="7"/>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LL40" s="5"/>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row>
    <row r="41" spans="1:497" s="1" customFormat="1" ht="32" x14ac:dyDescent="0.35">
      <c r="A41" s="26" t="s">
        <v>68</v>
      </c>
      <c r="B41" s="9" t="s">
        <v>275</v>
      </c>
      <c r="C41" s="8">
        <v>91932</v>
      </c>
      <c r="D41" s="8"/>
      <c r="E41" s="8" t="s">
        <v>21</v>
      </c>
      <c r="F41" s="8" t="s">
        <v>67</v>
      </c>
      <c r="G41" s="14">
        <f>G40</f>
        <v>660</v>
      </c>
      <c r="H41" s="14"/>
      <c r="I41" s="10"/>
      <c r="J41" s="24"/>
      <c r="K41" s="7"/>
      <c r="L41" s="7"/>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LL41" s="5"/>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row>
    <row r="42" spans="1:497" s="1" customFormat="1" x14ac:dyDescent="0.35">
      <c r="A42" s="26" t="s">
        <v>71</v>
      </c>
      <c r="B42" s="9" t="s">
        <v>72</v>
      </c>
      <c r="C42" s="8"/>
      <c r="D42" s="8"/>
      <c r="E42" s="8"/>
      <c r="F42" s="8" t="s">
        <v>67</v>
      </c>
      <c r="G42" s="14">
        <v>320</v>
      </c>
      <c r="H42" s="14"/>
      <c r="I42" s="10"/>
      <c r="J42" s="24"/>
      <c r="K42" s="7"/>
      <c r="L42" s="7"/>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LL42" s="5"/>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row>
    <row r="43" spans="1:497" s="1" customFormat="1" x14ac:dyDescent="0.35">
      <c r="A43" s="26" t="s">
        <v>73</v>
      </c>
      <c r="B43" s="9" t="s">
        <v>74</v>
      </c>
      <c r="C43" s="8"/>
      <c r="D43" s="8"/>
      <c r="E43" s="8"/>
      <c r="F43" s="8" t="s">
        <v>67</v>
      </c>
      <c r="G43" s="14">
        <v>2</v>
      </c>
      <c r="H43" s="14"/>
      <c r="I43" s="10"/>
      <c r="J43" s="24"/>
      <c r="K43" s="7"/>
      <c r="L43" s="7"/>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LL43" s="5"/>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row>
    <row r="44" spans="1:497" s="1" customFormat="1" x14ac:dyDescent="0.35">
      <c r="A44" s="26" t="s">
        <v>75</v>
      </c>
      <c r="B44" s="16" t="s">
        <v>277</v>
      </c>
      <c r="C44" s="8"/>
      <c r="D44" s="8"/>
      <c r="E44" s="8" t="s">
        <v>21</v>
      </c>
      <c r="F44" s="8" t="s">
        <v>0</v>
      </c>
      <c r="G44" s="14">
        <f>G41*2.4</f>
        <v>1584</v>
      </c>
      <c r="H44" s="14"/>
      <c r="I44" s="10"/>
      <c r="J44" s="24"/>
      <c r="K44" s="7"/>
      <c r="L44" s="7"/>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LL44" s="5"/>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row>
    <row r="45" spans="1:497" s="1" customFormat="1" x14ac:dyDescent="0.35">
      <c r="A45" s="26" t="s">
        <v>76</v>
      </c>
      <c r="B45" s="16" t="s">
        <v>78</v>
      </c>
      <c r="C45" s="8"/>
      <c r="D45" s="8"/>
      <c r="E45" s="8"/>
      <c r="F45" s="8" t="s">
        <v>0</v>
      </c>
      <c r="G45" s="14">
        <v>50</v>
      </c>
      <c r="H45" s="14"/>
      <c r="I45" s="10"/>
      <c r="J45" s="24"/>
      <c r="K45" s="7"/>
      <c r="L45" s="7"/>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LL45" s="5"/>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row>
    <row r="46" spans="1:497" s="1" customFormat="1" x14ac:dyDescent="0.35">
      <c r="A46" s="26" t="s">
        <v>77</v>
      </c>
      <c r="B46" s="16" t="s">
        <v>80</v>
      </c>
      <c r="C46" s="8"/>
      <c r="D46" s="8"/>
      <c r="E46" s="8"/>
      <c r="F46" s="8" t="s">
        <v>0</v>
      </c>
      <c r="G46" s="14">
        <v>160</v>
      </c>
      <c r="H46" s="14"/>
      <c r="I46" s="10"/>
      <c r="J46" s="24"/>
      <c r="K46" s="7"/>
      <c r="L46" s="7"/>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LL46" s="5"/>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row>
    <row r="47" spans="1:497" s="1" customFormat="1" x14ac:dyDescent="0.35">
      <c r="A47" s="26" t="s">
        <v>79</v>
      </c>
      <c r="B47" s="16" t="s">
        <v>246</v>
      </c>
      <c r="C47" s="8"/>
      <c r="D47" s="8"/>
      <c r="E47" s="8"/>
      <c r="F47" s="8" t="s">
        <v>0</v>
      </c>
      <c r="G47" s="14">
        <f>G44+G49*2</f>
        <v>2416</v>
      </c>
      <c r="H47" s="14"/>
      <c r="I47" s="14"/>
      <c r="J47" s="24"/>
      <c r="K47" s="7"/>
      <c r="L47" s="7"/>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LL47" s="5"/>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row>
    <row r="48" spans="1:497" s="1" customFormat="1" x14ac:dyDescent="0.35">
      <c r="A48" s="26" t="s">
        <v>81</v>
      </c>
      <c r="B48" s="16" t="s">
        <v>84</v>
      </c>
      <c r="C48" s="8"/>
      <c r="D48" s="8"/>
      <c r="E48" s="8"/>
      <c r="F48" s="8" t="s">
        <v>0</v>
      </c>
      <c r="G48" s="14">
        <v>88</v>
      </c>
      <c r="H48" s="14"/>
      <c r="I48" s="14"/>
      <c r="J48" s="24"/>
      <c r="K48" s="7"/>
      <c r="L48" s="7"/>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LL48" s="5"/>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row>
    <row r="49" spans="1:497" s="1" customFormat="1" x14ac:dyDescent="0.35">
      <c r="A49" s="26" t="s">
        <v>83</v>
      </c>
      <c r="B49" s="16" t="s">
        <v>234</v>
      </c>
      <c r="C49" s="8"/>
      <c r="D49" s="8"/>
      <c r="E49" s="8"/>
      <c r="F49" s="8" t="s">
        <v>0</v>
      </c>
      <c r="G49" s="14">
        <f>G42*1.3</f>
        <v>416</v>
      </c>
      <c r="H49" s="14"/>
      <c r="I49" s="10"/>
      <c r="J49" s="24"/>
      <c r="K49" s="7"/>
      <c r="L49" s="7"/>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LL49" s="5"/>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row>
    <row r="50" spans="1:497" x14ac:dyDescent="0.35">
      <c r="A50" s="26"/>
      <c r="B50" s="34"/>
      <c r="C50" s="10"/>
      <c r="D50" s="10"/>
      <c r="E50" s="35"/>
      <c r="F50" s="35"/>
      <c r="G50" s="22"/>
      <c r="H50" s="22"/>
      <c r="I50" s="10"/>
      <c r="J50" s="24"/>
      <c r="K50" s="7"/>
      <c r="L50" s="7"/>
    </row>
    <row r="51" spans="1:497" s="1" customFormat="1" x14ac:dyDescent="0.35">
      <c r="A51" s="8" t="s">
        <v>26</v>
      </c>
      <c r="B51" s="34" t="s">
        <v>326</v>
      </c>
      <c r="C51" s="10"/>
      <c r="D51" s="10"/>
      <c r="E51" s="10"/>
      <c r="F51" s="10"/>
      <c r="G51" s="14"/>
      <c r="H51" s="14"/>
      <c r="I51" s="10"/>
      <c r="J51" s="24"/>
      <c r="K51" s="7"/>
      <c r="L51" s="7"/>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LL51" s="5"/>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row>
    <row r="52" spans="1:497" s="1" customFormat="1" x14ac:dyDescent="0.35">
      <c r="A52" s="26" t="s">
        <v>366</v>
      </c>
      <c r="B52" s="34" t="s">
        <v>28</v>
      </c>
      <c r="C52" s="10"/>
      <c r="D52" s="10"/>
      <c r="E52" s="10"/>
      <c r="F52" s="10"/>
      <c r="G52" s="14"/>
      <c r="H52" s="14"/>
      <c r="I52" s="10"/>
      <c r="J52" s="24"/>
      <c r="K52" s="7"/>
      <c r="L52" s="7"/>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LL52" s="5"/>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row>
    <row r="53" spans="1:497" s="1" customFormat="1" x14ac:dyDescent="0.35">
      <c r="A53" s="26"/>
      <c r="B53" s="9" t="s">
        <v>29</v>
      </c>
      <c r="C53" s="8"/>
      <c r="D53" s="8"/>
      <c r="E53" s="8"/>
      <c r="F53" s="8"/>
      <c r="G53" s="19"/>
      <c r="H53" s="14"/>
      <c r="I53" s="10"/>
      <c r="J53" s="24"/>
      <c r="K53" s="7"/>
      <c r="L53" s="7"/>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LL53" s="5"/>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row>
    <row r="54" spans="1:497" s="1" customFormat="1" x14ac:dyDescent="0.35">
      <c r="A54" s="26" t="s">
        <v>367</v>
      </c>
      <c r="B54" s="9" t="s">
        <v>238</v>
      </c>
      <c r="C54" s="8" t="s">
        <v>237</v>
      </c>
      <c r="D54" s="8"/>
      <c r="E54" s="19" t="s">
        <v>30</v>
      </c>
      <c r="F54" s="8" t="s">
        <v>0</v>
      </c>
      <c r="G54" s="14">
        <v>1</v>
      </c>
      <c r="H54" s="12"/>
      <c r="I54" s="10"/>
      <c r="J54" s="24"/>
      <c r="K54" s="7"/>
      <c r="L54" s="7"/>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LL54" s="5"/>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row>
    <row r="55" spans="1:497" s="1" customFormat="1" x14ac:dyDescent="0.35">
      <c r="A55" s="26" t="s">
        <v>368</v>
      </c>
      <c r="B55" s="9" t="s">
        <v>240</v>
      </c>
      <c r="C55" s="8" t="s">
        <v>239</v>
      </c>
      <c r="D55" s="8"/>
      <c r="E55" s="8"/>
      <c r="F55" s="8" t="s">
        <v>0</v>
      </c>
      <c r="G55" s="19">
        <f>G54</f>
        <v>1</v>
      </c>
      <c r="H55" s="12"/>
      <c r="I55" s="10"/>
      <c r="J55" s="24"/>
      <c r="K55" s="7"/>
      <c r="L55" s="7"/>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LL55" s="5"/>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row>
    <row r="56" spans="1:497" s="1" customFormat="1" ht="32" x14ac:dyDescent="0.35">
      <c r="A56" s="26" t="s">
        <v>369</v>
      </c>
      <c r="B56" s="9" t="s">
        <v>31</v>
      </c>
      <c r="C56" s="8" t="s">
        <v>235</v>
      </c>
      <c r="D56" s="8"/>
      <c r="E56" s="8" t="s">
        <v>236</v>
      </c>
      <c r="F56" s="8" t="s">
        <v>0</v>
      </c>
      <c r="G56" s="19">
        <f>G54</f>
        <v>1</v>
      </c>
      <c r="H56" s="12"/>
      <c r="I56" s="10"/>
      <c r="J56" s="24"/>
      <c r="K56" s="7"/>
      <c r="L56" s="7"/>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LL56" s="5"/>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row>
    <row r="57" spans="1:497" s="1" customFormat="1" ht="48" x14ac:dyDescent="0.35">
      <c r="A57" s="26" t="s">
        <v>370</v>
      </c>
      <c r="B57" s="9" t="s">
        <v>32</v>
      </c>
      <c r="C57" s="8" t="s">
        <v>33</v>
      </c>
      <c r="D57" s="8"/>
      <c r="E57" s="8" t="s">
        <v>34</v>
      </c>
      <c r="F57" s="8" t="s">
        <v>0</v>
      </c>
      <c r="G57" s="19">
        <f>G54</f>
        <v>1</v>
      </c>
      <c r="H57" s="12"/>
      <c r="I57" s="10"/>
      <c r="J57" s="24"/>
      <c r="K57" s="7"/>
      <c r="L57" s="7"/>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LL57" s="5"/>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row>
    <row r="58" spans="1:497" s="1" customFormat="1" x14ac:dyDescent="0.35">
      <c r="A58" s="26" t="s">
        <v>371</v>
      </c>
      <c r="B58" s="9" t="s">
        <v>54</v>
      </c>
      <c r="C58" s="8" t="s">
        <v>55</v>
      </c>
      <c r="D58" s="8"/>
      <c r="E58" s="8" t="s">
        <v>34</v>
      </c>
      <c r="F58" s="8" t="s">
        <v>0</v>
      </c>
      <c r="G58" s="19">
        <f>G54</f>
        <v>1</v>
      </c>
      <c r="H58" s="12"/>
      <c r="I58" s="10"/>
      <c r="J58" s="24"/>
      <c r="K58" s="7"/>
      <c r="L58" s="7"/>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LL58" s="5"/>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row>
    <row r="59" spans="1:497" s="1" customFormat="1" x14ac:dyDescent="0.35">
      <c r="A59" s="26" t="s">
        <v>372</v>
      </c>
      <c r="B59" s="16" t="s">
        <v>35</v>
      </c>
      <c r="C59" s="8" t="s">
        <v>36</v>
      </c>
      <c r="D59" s="8"/>
      <c r="E59" s="8" t="s">
        <v>37</v>
      </c>
      <c r="F59" s="8" t="s">
        <v>0</v>
      </c>
      <c r="G59" s="19">
        <f>G54</f>
        <v>1</v>
      </c>
      <c r="H59" s="12"/>
      <c r="I59" s="10"/>
      <c r="J59" s="24"/>
      <c r="K59" s="7"/>
      <c r="L59" s="7"/>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LL59" s="5"/>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row>
    <row r="60" spans="1:497" s="1" customFormat="1" x14ac:dyDescent="0.35">
      <c r="A60" s="26" t="s">
        <v>373</v>
      </c>
      <c r="B60" s="9" t="s">
        <v>38</v>
      </c>
      <c r="C60" s="8" t="s">
        <v>40</v>
      </c>
      <c r="D60" s="8"/>
      <c r="E60" s="8" t="s">
        <v>30</v>
      </c>
      <c r="F60" s="8" t="s">
        <v>0</v>
      </c>
      <c r="G60" s="19">
        <f>G54</f>
        <v>1</v>
      </c>
      <c r="H60" s="12"/>
      <c r="I60" s="10"/>
      <c r="J60" s="24"/>
      <c r="K60" s="7"/>
      <c r="L60" s="7"/>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LL60" s="5"/>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row>
    <row r="61" spans="1:497" s="1" customFormat="1" x14ac:dyDescent="0.35">
      <c r="A61" s="26" t="s">
        <v>374</v>
      </c>
      <c r="B61" s="9" t="s">
        <v>301</v>
      </c>
      <c r="C61" s="8" t="s">
        <v>39</v>
      </c>
      <c r="D61" s="8"/>
      <c r="E61" s="8" t="s">
        <v>34</v>
      </c>
      <c r="F61" s="8" t="s">
        <v>0</v>
      </c>
      <c r="G61" s="14">
        <v>4</v>
      </c>
      <c r="H61" s="12"/>
      <c r="I61" s="10"/>
      <c r="J61" s="24"/>
      <c r="K61" s="7"/>
      <c r="L61" s="7"/>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LL61" s="5"/>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row>
    <row r="62" spans="1:497" s="1" customFormat="1" x14ac:dyDescent="0.35">
      <c r="A62" s="26" t="s">
        <v>375</v>
      </c>
      <c r="B62" s="9" t="s">
        <v>41</v>
      </c>
      <c r="C62" s="8" t="s">
        <v>42</v>
      </c>
      <c r="D62" s="8">
        <v>30412121802</v>
      </c>
      <c r="E62" s="19" t="s">
        <v>30</v>
      </c>
      <c r="F62" s="8" t="s">
        <v>0</v>
      </c>
      <c r="G62" s="19">
        <f>G54</f>
        <v>1</v>
      </c>
      <c r="H62" s="12"/>
      <c r="I62" s="10"/>
      <c r="J62" s="24"/>
      <c r="K62" s="7"/>
      <c r="L62" s="7"/>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LL62" s="5"/>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2"/>
      <c r="NH62" s="2"/>
      <c r="NI62" s="2"/>
      <c r="NJ62" s="2"/>
      <c r="NK62" s="2"/>
      <c r="NL62" s="2"/>
      <c r="NM62" s="2"/>
      <c r="NN62" s="2"/>
      <c r="NO62" s="2"/>
      <c r="NP62" s="2"/>
      <c r="NQ62" s="2"/>
      <c r="NR62" s="2"/>
      <c r="NS62" s="2"/>
      <c r="NT62" s="2"/>
      <c r="NU62" s="2"/>
      <c r="NV62" s="2"/>
      <c r="NW62" s="2"/>
      <c r="NX62" s="2"/>
      <c r="NY62" s="2"/>
      <c r="NZ62" s="2"/>
      <c r="OA62" s="2"/>
      <c r="OB62" s="2"/>
      <c r="OC62" s="2"/>
      <c r="OD62" s="2"/>
      <c r="OE62" s="2"/>
      <c r="OF62" s="2"/>
      <c r="OG62" s="2"/>
      <c r="OH62" s="2"/>
      <c r="OI62" s="2"/>
      <c r="OJ62" s="2"/>
      <c r="OK62" s="2"/>
      <c r="OL62" s="2"/>
      <c r="OM62" s="2"/>
      <c r="ON62" s="2"/>
      <c r="OO62" s="2"/>
      <c r="OP62" s="2"/>
      <c r="OQ62" s="2"/>
      <c r="OR62" s="2"/>
      <c r="OS62" s="2"/>
      <c r="OT62" s="2"/>
      <c r="OU62" s="2"/>
      <c r="OV62" s="2"/>
      <c r="OW62" s="2"/>
      <c r="OX62" s="2"/>
      <c r="OY62" s="2"/>
      <c r="OZ62" s="2"/>
      <c r="PA62" s="2"/>
      <c r="PB62" s="2"/>
      <c r="PC62" s="2"/>
      <c r="PD62" s="2"/>
      <c r="PE62" s="2"/>
      <c r="PF62" s="2"/>
      <c r="PG62" s="2"/>
      <c r="PH62" s="2"/>
      <c r="PI62" s="2"/>
      <c r="PJ62" s="2"/>
      <c r="PK62" s="2"/>
      <c r="PL62" s="2"/>
      <c r="PM62" s="2"/>
      <c r="PN62" s="2"/>
      <c r="PO62" s="2"/>
      <c r="PP62" s="2"/>
      <c r="PQ62" s="2"/>
      <c r="PR62" s="2"/>
      <c r="PS62" s="2"/>
      <c r="PT62" s="2"/>
      <c r="PU62" s="2"/>
      <c r="PV62" s="2"/>
      <c r="PW62" s="2"/>
      <c r="PX62" s="2"/>
      <c r="PY62" s="2"/>
      <c r="PZ62" s="2"/>
      <c r="QA62" s="2"/>
      <c r="QB62" s="2"/>
      <c r="QC62" s="2"/>
      <c r="QD62" s="2"/>
      <c r="QE62" s="2"/>
      <c r="QF62" s="2"/>
      <c r="QG62" s="2"/>
      <c r="QH62" s="2"/>
      <c r="QI62" s="2"/>
      <c r="QJ62" s="2"/>
      <c r="QK62" s="2"/>
      <c r="QL62" s="2"/>
      <c r="QM62" s="2"/>
      <c r="QN62" s="2"/>
      <c r="QO62" s="2"/>
      <c r="QP62" s="2"/>
      <c r="QQ62" s="2"/>
      <c r="QR62" s="2"/>
      <c r="QS62" s="2"/>
      <c r="QT62" s="2"/>
      <c r="QU62" s="2"/>
      <c r="QV62" s="2"/>
      <c r="QW62" s="2"/>
      <c r="QX62" s="2"/>
      <c r="QY62" s="2"/>
      <c r="QZ62" s="2"/>
      <c r="RA62" s="2"/>
      <c r="RB62" s="2"/>
      <c r="RC62" s="2"/>
      <c r="RD62" s="2"/>
      <c r="RE62" s="2"/>
      <c r="RF62" s="2"/>
      <c r="RG62" s="2"/>
      <c r="RH62" s="2"/>
      <c r="RI62" s="2"/>
      <c r="RJ62" s="2"/>
      <c r="RK62" s="2"/>
      <c r="RL62" s="2"/>
      <c r="RM62" s="2"/>
      <c r="RN62" s="2"/>
      <c r="RO62" s="2"/>
      <c r="RP62" s="2"/>
      <c r="RQ62" s="2"/>
      <c r="RR62" s="2"/>
      <c r="RS62" s="2"/>
      <c r="RT62" s="2"/>
      <c r="RU62" s="2"/>
      <c r="RV62" s="2"/>
      <c r="RW62" s="2"/>
      <c r="RX62" s="2"/>
      <c r="RY62" s="2"/>
      <c r="RZ62" s="2"/>
      <c r="SA62" s="2"/>
      <c r="SB62" s="2"/>
      <c r="SC62" s="2"/>
    </row>
    <row r="63" spans="1:497" s="12" customFormat="1" x14ac:dyDescent="0.35">
      <c r="A63" s="26" t="s">
        <v>376</v>
      </c>
      <c r="B63" s="9" t="s">
        <v>43</v>
      </c>
      <c r="C63" s="8" t="s">
        <v>303</v>
      </c>
      <c r="D63" s="8"/>
      <c r="E63" s="8" t="s">
        <v>44</v>
      </c>
      <c r="F63" s="8" t="s">
        <v>0</v>
      </c>
      <c r="G63" s="19">
        <f>G54</f>
        <v>1</v>
      </c>
      <c r="I63" s="10"/>
      <c r="J63" s="24"/>
      <c r="K63" s="7"/>
      <c r="L63" s="7"/>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LL63" s="13"/>
      <c r="LM63" s="11"/>
      <c r="LN63" s="11"/>
      <c r="LO63" s="11"/>
      <c r="LP63" s="11"/>
      <c r="LQ63" s="11"/>
      <c r="LR63" s="11"/>
      <c r="LS63" s="11"/>
      <c r="LT63" s="11"/>
      <c r="LU63" s="11"/>
      <c r="LV63" s="11"/>
      <c r="LW63" s="11"/>
      <c r="LX63" s="11"/>
      <c r="LY63" s="11"/>
      <c r="LZ63" s="11"/>
      <c r="MA63" s="11"/>
      <c r="MB63" s="11"/>
      <c r="MC63" s="11"/>
      <c r="MD63" s="11"/>
      <c r="ME63" s="11"/>
      <c r="MF63" s="11"/>
      <c r="MG63" s="11"/>
      <c r="MH63" s="11"/>
      <c r="MI63" s="11"/>
      <c r="MJ63" s="11"/>
      <c r="MK63" s="11"/>
      <c r="ML63" s="11"/>
      <c r="MM63" s="11"/>
      <c r="MN63" s="11"/>
      <c r="MO63" s="11"/>
      <c r="MP63" s="11"/>
      <c r="MQ63" s="11"/>
      <c r="MR63" s="11"/>
      <c r="MS63" s="11"/>
      <c r="MT63" s="11"/>
      <c r="MU63" s="11"/>
      <c r="MV63" s="11"/>
      <c r="MW63" s="11"/>
      <c r="MX63" s="11"/>
      <c r="MY63" s="11"/>
      <c r="MZ63" s="11"/>
      <c r="NA63" s="11"/>
      <c r="NB63" s="11"/>
      <c r="NC63" s="11"/>
      <c r="ND63" s="11"/>
      <c r="NE63" s="11"/>
      <c r="NF63" s="11"/>
      <c r="NG63" s="11"/>
      <c r="NH63" s="11"/>
      <c r="NI63" s="11"/>
      <c r="NJ63" s="11"/>
      <c r="NK63" s="11"/>
      <c r="NL63" s="11"/>
      <c r="NM63" s="11"/>
      <c r="NN63" s="11"/>
      <c r="NO63" s="11"/>
      <c r="NP63" s="11"/>
      <c r="NQ63" s="11"/>
      <c r="NR63" s="11"/>
      <c r="NS63" s="11"/>
      <c r="NT63" s="11"/>
      <c r="NU63" s="11"/>
      <c r="NV63" s="11"/>
      <c r="NW63" s="11"/>
      <c r="NX63" s="11"/>
      <c r="NY63" s="11"/>
      <c r="NZ63" s="11"/>
      <c r="OA63" s="11"/>
      <c r="OB63" s="11"/>
      <c r="OC63" s="11"/>
      <c r="OD63" s="11"/>
      <c r="OE63" s="11"/>
      <c r="OF63" s="11"/>
      <c r="OG63" s="11"/>
      <c r="OH63" s="11"/>
      <c r="OI63" s="11"/>
      <c r="OJ63" s="11"/>
      <c r="OK63" s="11"/>
      <c r="OL63" s="11"/>
      <c r="OM63" s="11"/>
      <c r="ON63" s="11"/>
      <c r="OO63" s="11"/>
      <c r="OP63" s="11"/>
      <c r="OQ63" s="11"/>
      <c r="OR63" s="11"/>
      <c r="OS63" s="11"/>
      <c r="OT63" s="11"/>
      <c r="OU63" s="11"/>
      <c r="OV63" s="11"/>
      <c r="OW63" s="11"/>
      <c r="OX63" s="11"/>
      <c r="OY63" s="11"/>
      <c r="OZ63" s="11"/>
      <c r="PA63" s="11"/>
      <c r="PB63" s="11"/>
      <c r="PC63" s="11"/>
      <c r="PD63" s="11"/>
      <c r="PE63" s="11"/>
      <c r="PF63" s="11"/>
      <c r="PG63" s="11"/>
      <c r="PH63" s="11"/>
      <c r="PI63" s="11"/>
      <c r="PJ63" s="11"/>
      <c r="PK63" s="11"/>
      <c r="PL63" s="11"/>
      <c r="PM63" s="11"/>
      <c r="PN63" s="11"/>
      <c r="PO63" s="11"/>
      <c r="PP63" s="11"/>
      <c r="PQ63" s="11"/>
      <c r="PR63" s="11"/>
      <c r="PS63" s="11"/>
      <c r="PT63" s="11"/>
      <c r="PU63" s="11"/>
      <c r="PV63" s="11"/>
      <c r="PW63" s="11"/>
      <c r="PX63" s="11"/>
      <c r="PY63" s="11"/>
      <c r="PZ63" s="11"/>
      <c r="QA63" s="11"/>
      <c r="QB63" s="11"/>
      <c r="QC63" s="11"/>
      <c r="QD63" s="11"/>
      <c r="QE63" s="11"/>
      <c r="QF63" s="11"/>
      <c r="QG63" s="11"/>
      <c r="QH63" s="11"/>
      <c r="QI63" s="11"/>
      <c r="QJ63" s="11"/>
      <c r="QK63" s="11"/>
      <c r="QL63" s="11"/>
      <c r="QM63" s="11"/>
      <c r="QN63" s="11"/>
      <c r="QO63" s="11"/>
      <c r="QP63" s="11"/>
      <c r="QQ63" s="11"/>
      <c r="QR63" s="11"/>
      <c r="QS63" s="11"/>
      <c r="QT63" s="11"/>
      <c r="QU63" s="11"/>
      <c r="QV63" s="11"/>
      <c r="QW63" s="11"/>
      <c r="QX63" s="11"/>
      <c r="QY63" s="11"/>
      <c r="QZ63" s="11"/>
      <c r="RA63" s="11"/>
      <c r="RB63" s="11"/>
      <c r="RC63" s="11"/>
      <c r="RD63" s="11"/>
      <c r="RE63" s="11"/>
      <c r="RF63" s="11"/>
      <c r="RG63" s="11"/>
      <c r="RH63" s="11"/>
      <c r="RI63" s="11"/>
      <c r="RJ63" s="11"/>
      <c r="RK63" s="11"/>
      <c r="RL63" s="11"/>
      <c r="RM63" s="11"/>
      <c r="RN63" s="11"/>
      <c r="RO63" s="11"/>
      <c r="RP63" s="11"/>
      <c r="RQ63" s="11"/>
      <c r="RR63" s="11"/>
      <c r="RS63" s="11"/>
      <c r="RT63" s="11"/>
      <c r="RU63" s="11"/>
      <c r="RV63" s="11"/>
      <c r="RW63" s="11"/>
      <c r="RX63" s="11"/>
      <c r="RY63" s="11"/>
      <c r="RZ63" s="11"/>
      <c r="SA63" s="11"/>
      <c r="SB63" s="11"/>
      <c r="SC63" s="11"/>
    </row>
    <row r="64" spans="1:497" s="1" customFormat="1" x14ac:dyDescent="0.35">
      <c r="A64" s="26" t="s">
        <v>377</v>
      </c>
      <c r="B64" s="9" t="s">
        <v>45</v>
      </c>
      <c r="C64" s="8" t="s">
        <v>306</v>
      </c>
      <c r="D64" s="8"/>
      <c r="E64" s="8" t="s">
        <v>44</v>
      </c>
      <c r="F64" s="8" t="s">
        <v>0</v>
      </c>
      <c r="G64" s="19">
        <f>G54</f>
        <v>1</v>
      </c>
      <c r="H64" s="12"/>
      <c r="I64" s="10"/>
      <c r="J64" s="24"/>
      <c r="K64" s="7"/>
      <c r="L64" s="7"/>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LL64" s="5"/>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row>
    <row r="65" spans="1:497" s="12" customFormat="1" x14ac:dyDescent="0.35">
      <c r="A65" s="26" t="s">
        <v>378</v>
      </c>
      <c r="B65" s="9" t="s">
        <v>47</v>
      </c>
      <c r="C65" s="8" t="s">
        <v>304</v>
      </c>
      <c r="D65" s="8"/>
      <c r="E65" s="8" t="s">
        <v>44</v>
      </c>
      <c r="F65" s="8" t="s">
        <v>0</v>
      </c>
      <c r="G65" s="19">
        <f>2*G63</f>
        <v>2</v>
      </c>
      <c r="I65" s="19"/>
      <c r="J65" s="24"/>
      <c r="K65" s="7"/>
      <c r="L65" s="7"/>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LL65" s="13"/>
      <c r="LM65" s="11"/>
      <c r="LN65" s="11"/>
      <c r="LO65" s="11"/>
      <c r="LP65" s="11"/>
      <c r="LQ65" s="11"/>
      <c r="LR65" s="11"/>
      <c r="LS65" s="11"/>
      <c r="LT65" s="11"/>
      <c r="LU65" s="11"/>
      <c r="LV65" s="11"/>
      <c r="LW65" s="11"/>
      <c r="LX65" s="11"/>
      <c r="LY65" s="11"/>
      <c r="LZ65" s="11"/>
      <c r="MA65" s="11"/>
      <c r="MB65" s="11"/>
      <c r="MC65" s="11"/>
      <c r="MD65" s="11"/>
      <c r="ME65" s="11"/>
      <c r="MF65" s="11"/>
      <c r="MG65" s="11"/>
      <c r="MH65" s="11"/>
      <c r="MI65" s="11"/>
      <c r="MJ65" s="11"/>
      <c r="MK65" s="11"/>
      <c r="ML65" s="11"/>
      <c r="MM65" s="11"/>
      <c r="MN65" s="11"/>
      <c r="MO65" s="11"/>
      <c r="MP65" s="11"/>
      <c r="MQ65" s="11"/>
      <c r="MR65" s="11"/>
      <c r="MS65" s="11"/>
      <c r="MT65" s="11"/>
      <c r="MU65" s="11"/>
      <c r="MV65" s="11"/>
      <c r="MW65" s="11"/>
      <c r="MX65" s="11"/>
      <c r="MY65" s="11"/>
      <c r="MZ65" s="11"/>
      <c r="NA65" s="11"/>
      <c r="NB65" s="11"/>
      <c r="NC65" s="11"/>
      <c r="ND65" s="11"/>
      <c r="NE65" s="11"/>
      <c r="NF65" s="11"/>
      <c r="NG65" s="11"/>
      <c r="NH65" s="11"/>
      <c r="NI65" s="11"/>
      <c r="NJ65" s="11"/>
      <c r="NK65" s="11"/>
      <c r="NL65" s="11"/>
      <c r="NM65" s="11"/>
      <c r="NN65" s="11"/>
      <c r="NO65" s="11"/>
      <c r="NP65" s="11"/>
      <c r="NQ65" s="11"/>
      <c r="NR65" s="11"/>
      <c r="NS65" s="11"/>
      <c r="NT65" s="11"/>
      <c r="NU65" s="11"/>
      <c r="NV65" s="11"/>
      <c r="NW65" s="11"/>
      <c r="NX65" s="11"/>
      <c r="NY65" s="11"/>
      <c r="NZ65" s="11"/>
      <c r="OA65" s="11"/>
      <c r="OB65" s="11"/>
      <c r="OC65" s="11"/>
      <c r="OD65" s="11"/>
      <c r="OE65" s="11"/>
      <c r="OF65" s="11"/>
      <c r="OG65" s="11"/>
      <c r="OH65" s="11"/>
      <c r="OI65" s="11"/>
      <c r="OJ65" s="11"/>
      <c r="OK65" s="11"/>
      <c r="OL65" s="11"/>
      <c r="OM65" s="11"/>
      <c r="ON65" s="11"/>
      <c r="OO65" s="11"/>
      <c r="OP65" s="11"/>
      <c r="OQ65" s="11"/>
      <c r="OR65" s="11"/>
      <c r="OS65" s="11"/>
      <c r="OT65" s="11"/>
      <c r="OU65" s="11"/>
      <c r="OV65" s="11"/>
      <c r="OW65" s="11"/>
      <c r="OX65" s="11"/>
      <c r="OY65" s="11"/>
      <c r="OZ65" s="11"/>
      <c r="PA65" s="11"/>
      <c r="PB65" s="11"/>
      <c r="PC65" s="11"/>
      <c r="PD65" s="11"/>
      <c r="PE65" s="11"/>
      <c r="PF65" s="11"/>
      <c r="PG65" s="11"/>
      <c r="PH65" s="11"/>
      <c r="PI65" s="11"/>
      <c r="PJ65" s="11"/>
      <c r="PK65" s="11"/>
      <c r="PL65" s="11"/>
      <c r="PM65" s="11"/>
      <c r="PN65" s="11"/>
      <c r="PO65" s="11"/>
      <c r="PP65" s="11"/>
      <c r="PQ65" s="11"/>
      <c r="PR65" s="11"/>
      <c r="PS65" s="11"/>
      <c r="PT65" s="11"/>
      <c r="PU65" s="11"/>
      <c r="PV65" s="11"/>
      <c r="PW65" s="11"/>
      <c r="PX65" s="11"/>
      <c r="PY65" s="11"/>
      <c r="PZ65" s="11"/>
      <c r="QA65" s="11"/>
      <c r="QB65" s="11"/>
      <c r="QC65" s="11"/>
      <c r="QD65" s="11"/>
      <c r="QE65" s="11"/>
      <c r="QF65" s="11"/>
      <c r="QG65" s="11"/>
      <c r="QH65" s="11"/>
      <c r="QI65" s="11"/>
      <c r="QJ65" s="11"/>
      <c r="QK65" s="11"/>
      <c r="QL65" s="11"/>
      <c r="QM65" s="11"/>
      <c r="QN65" s="11"/>
      <c r="QO65" s="11"/>
      <c r="QP65" s="11"/>
      <c r="QQ65" s="11"/>
      <c r="QR65" s="11"/>
      <c r="QS65" s="11"/>
      <c r="QT65" s="11"/>
      <c r="QU65" s="11"/>
      <c r="QV65" s="11"/>
      <c r="QW65" s="11"/>
      <c r="QX65" s="11"/>
      <c r="QY65" s="11"/>
      <c r="QZ65" s="11"/>
      <c r="RA65" s="11"/>
      <c r="RB65" s="11"/>
      <c r="RC65" s="11"/>
      <c r="RD65" s="11"/>
      <c r="RE65" s="11"/>
      <c r="RF65" s="11"/>
      <c r="RG65" s="11"/>
      <c r="RH65" s="11"/>
      <c r="RI65" s="11"/>
      <c r="RJ65" s="11"/>
      <c r="RK65" s="11"/>
      <c r="RL65" s="11"/>
      <c r="RM65" s="11"/>
      <c r="RN65" s="11"/>
      <c r="RO65" s="11"/>
      <c r="RP65" s="11"/>
      <c r="RQ65" s="11"/>
      <c r="RR65" s="11"/>
      <c r="RS65" s="11"/>
      <c r="RT65" s="11"/>
      <c r="RU65" s="11"/>
      <c r="RV65" s="11"/>
      <c r="RW65" s="11"/>
      <c r="RX65" s="11"/>
      <c r="RY65" s="11"/>
      <c r="RZ65" s="11"/>
      <c r="SA65" s="11"/>
      <c r="SB65" s="11"/>
      <c r="SC65" s="11"/>
    </row>
    <row r="66" spans="1:497" s="1" customFormat="1" ht="32" x14ac:dyDescent="0.35">
      <c r="A66" s="26" t="s">
        <v>379</v>
      </c>
      <c r="B66" s="9" t="s">
        <v>520</v>
      </c>
      <c r="C66" s="8" t="s">
        <v>522</v>
      </c>
      <c r="D66" s="8"/>
      <c r="E66" s="8" t="s">
        <v>48</v>
      </c>
      <c r="F66" s="8" t="s">
        <v>0</v>
      </c>
      <c r="G66" s="14">
        <v>1</v>
      </c>
      <c r="H66" s="12"/>
      <c r="I66" s="10"/>
      <c r="J66" s="24"/>
      <c r="K66" s="7"/>
      <c r="L66" s="7"/>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LL66" s="5"/>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row>
    <row r="67" spans="1:497" s="1" customFormat="1" ht="32" x14ac:dyDescent="0.35">
      <c r="A67" s="26" t="s">
        <v>380</v>
      </c>
      <c r="B67" s="9" t="s">
        <v>49</v>
      </c>
      <c r="C67" s="8" t="s">
        <v>241</v>
      </c>
      <c r="D67" s="8"/>
      <c r="E67" s="8" t="s">
        <v>185</v>
      </c>
      <c r="F67" s="8" t="s">
        <v>0</v>
      </c>
      <c r="G67" s="14">
        <v>16</v>
      </c>
      <c r="H67" s="12"/>
      <c r="I67" s="8"/>
      <c r="J67" s="24"/>
      <c r="K67" s="7"/>
      <c r="L67" s="7"/>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LL67" s="5"/>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row>
    <row r="68" spans="1:497" s="1" customFormat="1" x14ac:dyDescent="0.35">
      <c r="A68" s="26" t="s">
        <v>381</v>
      </c>
      <c r="B68" s="16" t="s">
        <v>50</v>
      </c>
      <c r="C68" s="8" t="s">
        <v>51</v>
      </c>
      <c r="D68" s="8"/>
      <c r="E68" s="8"/>
      <c r="F68" s="8" t="s">
        <v>0</v>
      </c>
      <c r="G68" s="19">
        <v>4</v>
      </c>
      <c r="H68" s="12"/>
      <c r="I68" s="10"/>
      <c r="J68" s="24"/>
      <c r="K68" s="7"/>
      <c r="L68" s="7"/>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LL68" s="5"/>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row>
    <row r="69" spans="1:497" s="1" customFormat="1" x14ac:dyDescent="0.35">
      <c r="A69" s="26" t="s">
        <v>382</v>
      </c>
      <c r="B69" s="16" t="s">
        <v>156</v>
      </c>
      <c r="C69" s="8"/>
      <c r="D69" s="8"/>
      <c r="E69" s="8"/>
      <c r="F69" s="8" t="s">
        <v>0</v>
      </c>
      <c r="G69" s="14">
        <f>G54</f>
        <v>1</v>
      </c>
      <c r="H69" s="12"/>
      <c r="I69" s="10"/>
      <c r="J69" s="24"/>
      <c r="K69" s="7"/>
      <c r="L69" s="7"/>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LL69" s="5"/>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row>
    <row r="70" spans="1:497" s="1" customFormat="1" x14ac:dyDescent="0.35">
      <c r="A70" s="26" t="s">
        <v>383</v>
      </c>
      <c r="B70" s="16" t="s">
        <v>187</v>
      </c>
      <c r="C70" s="8" t="s">
        <v>184</v>
      </c>
      <c r="D70" s="8"/>
      <c r="E70" s="8" t="s">
        <v>22</v>
      </c>
      <c r="F70" s="8" t="s">
        <v>0</v>
      </c>
      <c r="G70" s="14">
        <f>2*G54</f>
        <v>2</v>
      </c>
      <c r="H70" s="12"/>
      <c r="I70" s="10"/>
      <c r="J70" s="24"/>
      <c r="K70" s="7"/>
      <c r="L70" s="7"/>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LL70" s="5"/>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row>
    <row r="71" spans="1:497" s="1" customFormat="1" x14ac:dyDescent="0.35">
      <c r="A71" s="26" t="s">
        <v>384</v>
      </c>
      <c r="B71" s="16" t="s">
        <v>242</v>
      </c>
      <c r="C71" s="8" t="s">
        <v>243</v>
      </c>
      <c r="D71" s="8"/>
      <c r="E71" s="8" t="s">
        <v>22</v>
      </c>
      <c r="F71" s="8" t="s">
        <v>0</v>
      </c>
      <c r="G71" s="14">
        <f>2*G54</f>
        <v>2</v>
      </c>
      <c r="H71" s="12"/>
      <c r="I71" s="10"/>
      <c r="J71" s="24"/>
      <c r="K71" s="7"/>
      <c r="L71" s="7"/>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LL71" s="5"/>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row>
    <row r="72" spans="1:497" s="1" customFormat="1" x14ac:dyDescent="0.35">
      <c r="A72" s="26" t="s">
        <v>385</v>
      </c>
      <c r="B72" s="16" t="s">
        <v>188</v>
      </c>
      <c r="C72" s="8" t="s">
        <v>186</v>
      </c>
      <c r="D72" s="8"/>
      <c r="E72" s="8" t="s">
        <v>34</v>
      </c>
      <c r="F72" s="8" t="s">
        <v>0</v>
      </c>
      <c r="G72" s="14">
        <f>G54</f>
        <v>1</v>
      </c>
      <c r="H72" s="12"/>
      <c r="I72" s="10"/>
      <c r="J72" s="24"/>
      <c r="K72" s="7"/>
      <c r="L72" s="7"/>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LL72" s="5"/>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
      <c r="NH72" s="2"/>
      <c r="NI72" s="2"/>
      <c r="NJ72" s="2"/>
      <c r="NK72" s="2"/>
      <c r="NL72" s="2"/>
      <c r="NM72" s="2"/>
      <c r="NN72" s="2"/>
      <c r="NO72" s="2"/>
      <c r="NP72" s="2"/>
      <c r="NQ72" s="2"/>
      <c r="NR72" s="2"/>
      <c r="NS72" s="2"/>
      <c r="NT72" s="2"/>
      <c r="NU72" s="2"/>
      <c r="NV72" s="2"/>
      <c r="NW72" s="2"/>
      <c r="NX72" s="2"/>
      <c r="NY72" s="2"/>
      <c r="NZ72" s="2"/>
      <c r="OA72" s="2"/>
      <c r="OB72" s="2"/>
      <c r="OC72" s="2"/>
      <c r="OD72" s="2"/>
      <c r="OE72" s="2"/>
      <c r="OF72" s="2"/>
      <c r="OG72" s="2"/>
      <c r="OH72" s="2"/>
      <c r="OI72" s="2"/>
      <c r="OJ72" s="2"/>
      <c r="OK72" s="2"/>
      <c r="OL72" s="2"/>
      <c r="OM72" s="2"/>
      <c r="ON72" s="2"/>
      <c r="OO72" s="2"/>
      <c r="OP72" s="2"/>
      <c r="OQ72" s="2"/>
      <c r="OR72" s="2"/>
      <c r="OS72" s="2"/>
      <c r="OT72" s="2"/>
      <c r="OU72" s="2"/>
      <c r="OV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row>
    <row r="73" spans="1:497" s="1" customFormat="1" x14ac:dyDescent="0.35">
      <c r="A73" s="26" t="s">
        <v>386</v>
      </c>
      <c r="B73" s="16" t="s">
        <v>302</v>
      </c>
      <c r="C73" s="8" t="s">
        <v>183</v>
      </c>
      <c r="D73" s="8"/>
      <c r="E73" s="8" t="s">
        <v>34</v>
      </c>
      <c r="F73" s="8" t="s">
        <v>0</v>
      </c>
      <c r="G73" s="14">
        <v>2</v>
      </c>
      <c r="H73" s="12"/>
      <c r="I73" s="10"/>
      <c r="J73" s="24"/>
      <c r="K73" s="7"/>
      <c r="L73" s="7"/>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LL73" s="5"/>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
      <c r="NH73" s="2"/>
      <c r="NI73" s="2"/>
      <c r="NJ73" s="2"/>
      <c r="NK73" s="2"/>
      <c r="NL73" s="2"/>
      <c r="NM73" s="2"/>
      <c r="NN73" s="2"/>
      <c r="NO73" s="2"/>
      <c r="NP73" s="2"/>
      <c r="NQ73" s="2"/>
      <c r="NR73" s="2"/>
      <c r="NS73" s="2"/>
      <c r="NT73" s="2"/>
      <c r="NU73" s="2"/>
      <c r="NV73" s="2"/>
      <c r="NW73" s="2"/>
      <c r="NX73" s="2"/>
      <c r="NY73" s="2"/>
      <c r="NZ73" s="2"/>
      <c r="OA73" s="2"/>
      <c r="OB73" s="2"/>
      <c r="OC73" s="2"/>
      <c r="OD73" s="2"/>
      <c r="OE73" s="2"/>
      <c r="OF73" s="2"/>
      <c r="OG73" s="2"/>
      <c r="OH73" s="2"/>
      <c r="OI73" s="2"/>
      <c r="OJ73" s="2"/>
      <c r="OK73" s="2"/>
      <c r="OL73" s="2"/>
      <c r="OM73" s="2"/>
      <c r="ON73" s="2"/>
      <c r="OO73" s="2"/>
      <c r="OP73" s="2"/>
      <c r="OQ73" s="2"/>
      <c r="OR73" s="2"/>
      <c r="OS73" s="2"/>
      <c r="OT73" s="2"/>
      <c r="OU73" s="2"/>
      <c r="OV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row>
    <row r="74" spans="1:497" s="1" customFormat="1" x14ac:dyDescent="0.35">
      <c r="A74" s="26" t="s">
        <v>387</v>
      </c>
      <c r="B74" s="16" t="s">
        <v>189</v>
      </c>
      <c r="C74" s="8" t="s">
        <v>173</v>
      </c>
      <c r="D74" s="8"/>
      <c r="E74" s="19" t="s">
        <v>30</v>
      </c>
      <c r="F74" s="8" t="s">
        <v>0</v>
      </c>
      <c r="G74" s="14">
        <f>G54</f>
        <v>1</v>
      </c>
      <c r="H74" s="12"/>
      <c r="I74" s="10"/>
      <c r="J74" s="24"/>
      <c r="K74" s="7"/>
      <c r="L74" s="7"/>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LL74" s="5"/>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2"/>
      <c r="NH74" s="2"/>
      <c r="NI74" s="2"/>
      <c r="NJ74" s="2"/>
      <c r="NK74" s="2"/>
      <c r="NL74" s="2"/>
      <c r="NM74" s="2"/>
      <c r="NN74" s="2"/>
      <c r="NO74" s="2"/>
      <c r="NP74" s="2"/>
      <c r="NQ74" s="2"/>
      <c r="NR74" s="2"/>
      <c r="NS74" s="2"/>
      <c r="NT74" s="2"/>
      <c r="NU74" s="2"/>
      <c r="NV74" s="2"/>
      <c r="NW74" s="2"/>
      <c r="NX74" s="2"/>
      <c r="NY74" s="2"/>
      <c r="NZ74" s="2"/>
      <c r="OA74" s="2"/>
      <c r="OB74" s="2"/>
      <c r="OC74" s="2"/>
      <c r="OD74" s="2"/>
      <c r="OE74" s="2"/>
      <c r="OF74" s="2"/>
      <c r="OG74" s="2"/>
      <c r="OH74" s="2"/>
      <c r="OI74" s="2"/>
      <c r="OJ74" s="2"/>
      <c r="OK74" s="2"/>
      <c r="OL74" s="2"/>
      <c r="OM74" s="2"/>
      <c r="ON74" s="2"/>
      <c r="OO74" s="2"/>
      <c r="OP74" s="2"/>
      <c r="OQ74" s="2"/>
      <c r="OR74" s="2"/>
      <c r="OS74" s="2"/>
      <c r="OT74" s="2"/>
      <c r="OU74" s="2"/>
      <c r="OV74" s="2"/>
      <c r="OW74" s="2"/>
      <c r="OX74" s="2"/>
      <c r="OY74" s="2"/>
      <c r="OZ74" s="2"/>
      <c r="PA74" s="2"/>
      <c r="PB74" s="2"/>
      <c r="PC74" s="2"/>
      <c r="PD74" s="2"/>
      <c r="PE74" s="2"/>
      <c r="PF74" s="2"/>
      <c r="PG74" s="2"/>
      <c r="PH74" s="2"/>
      <c r="PI74" s="2"/>
      <c r="PJ74" s="2"/>
      <c r="PK74" s="2"/>
      <c r="PL74" s="2"/>
      <c r="PM74" s="2"/>
      <c r="PN74" s="2"/>
      <c r="PO74" s="2"/>
      <c r="PP74" s="2"/>
      <c r="PQ74" s="2"/>
      <c r="PR74" s="2"/>
      <c r="PS74" s="2"/>
      <c r="PT74" s="2"/>
      <c r="PU74" s="2"/>
      <c r="PV74" s="2"/>
      <c r="PW74" s="2"/>
      <c r="PX74" s="2"/>
      <c r="PY74" s="2"/>
      <c r="PZ74" s="2"/>
      <c r="QA74" s="2"/>
      <c r="QB74" s="2"/>
      <c r="QC74" s="2"/>
      <c r="QD74" s="2"/>
      <c r="QE74" s="2"/>
      <c r="QF74" s="2"/>
      <c r="QG74" s="2"/>
      <c r="QH74" s="2"/>
      <c r="QI74" s="2"/>
      <c r="QJ74" s="2"/>
      <c r="QK74" s="2"/>
      <c r="QL74" s="2"/>
      <c r="QM74" s="2"/>
      <c r="QN74" s="2"/>
      <c r="QO74" s="2"/>
      <c r="QP74" s="2"/>
      <c r="QQ74" s="2"/>
      <c r="QR74" s="2"/>
      <c r="QS74" s="2"/>
      <c r="QT74" s="2"/>
      <c r="QU74" s="2"/>
      <c r="QV74" s="2"/>
      <c r="QW74" s="2"/>
      <c r="QX74" s="2"/>
      <c r="QY74" s="2"/>
      <c r="QZ74" s="2"/>
      <c r="RA74" s="2"/>
      <c r="RB74" s="2"/>
      <c r="RC74" s="2"/>
      <c r="RD74" s="2"/>
      <c r="RE74" s="2"/>
      <c r="RF74" s="2"/>
      <c r="RG74" s="2"/>
      <c r="RH74" s="2"/>
      <c r="RI74" s="2"/>
      <c r="RJ74" s="2"/>
      <c r="RK74" s="2"/>
      <c r="RL74" s="2"/>
      <c r="RM74" s="2"/>
      <c r="RN74" s="2"/>
      <c r="RO74" s="2"/>
      <c r="RP74" s="2"/>
      <c r="RQ74" s="2"/>
      <c r="RR74" s="2"/>
      <c r="RS74" s="2"/>
      <c r="RT74" s="2"/>
      <c r="RU74" s="2"/>
      <c r="RV74" s="2"/>
      <c r="RW74" s="2"/>
      <c r="RX74" s="2"/>
      <c r="RY74" s="2"/>
      <c r="RZ74" s="2"/>
      <c r="SA74" s="2"/>
      <c r="SB74" s="2"/>
      <c r="SC74" s="2"/>
    </row>
    <row r="75" spans="1:497" s="1" customFormat="1" x14ac:dyDescent="0.35">
      <c r="A75" s="26" t="s">
        <v>388</v>
      </c>
      <c r="B75" s="16" t="s">
        <v>174</v>
      </c>
      <c r="C75" s="8"/>
      <c r="D75" s="8"/>
      <c r="E75" s="8" t="s">
        <v>44</v>
      </c>
      <c r="F75" s="8" t="s">
        <v>0</v>
      </c>
      <c r="G75" s="14">
        <f>G54</f>
        <v>1</v>
      </c>
      <c r="H75" s="12"/>
      <c r="I75" s="10"/>
      <c r="J75" s="24"/>
      <c r="K75" s="7"/>
      <c r="L75" s="7"/>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LL75" s="5"/>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row>
    <row r="76" spans="1:497" s="1" customFormat="1" x14ac:dyDescent="0.35">
      <c r="A76" s="26" t="s">
        <v>389</v>
      </c>
      <c r="B76" s="16" t="s">
        <v>52</v>
      </c>
      <c r="C76" s="8" t="s">
        <v>53</v>
      </c>
      <c r="D76" s="8"/>
      <c r="E76" s="8" t="s">
        <v>30</v>
      </c>
      <c r="F76" s="8" t="s">
        <v>0</v>
      </c>
      <c r="G76" s="14">
        <f>G54</f>
        <v>1</v>
      </c>
      <c r="H76" s="12"/>
      <c r="I76" s="10"/>
      <c r="J76" s="24"/>
      <c r="K76" s="7"/>
      <c r="L76" s="7"/>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LL76" s="5"/>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2"/>
      <c r="NH76" s="2"/>
      <c r="NI76" s="2"/>
      <c r="NJ76" s="2"/>
      <c r="NK76" s="2"/>
      <c r="NL76" s="2"/>
      <c r="NM76" s="2"/>
      <c r="NN76" s="2"/>
      <c r="NO76" s="2"/>
      <c r="NP76" s="2"/>
      <c r="NQ76" s="2"/>
      <c r="NR76" s="2"/>
      <c r="NS76" s="2"/>
      <c r="NT76" s="2"/>
      <c r="NU76" s="2"/>
      <c r="NV76" s="2"/>
      <c r="NW76" s="2"/>
      <c r="NX76" s="2"/>
      <c r="NY76" s="2"/>
      <c r="NZ76" s="2"/>
      <c r="OA76" s="2"/>
      <c r="OB76" s="2"/>
      <c r="OC76" s="2"/>
      <c r="OD76" s="2"/>
      <c r="OE76" s="2"/>
      <c r="OF76" s="2"/>
      <c r="OG76" s="2"/>
      <c r="OH76" s="2"/>
      <c r="OI76" s="2"/>
      <c r="OJ76" s="2"/>
      <c r="OK76" s="2"/>
      <c r="OL76" s="2"/>
      <c r="OM76" s="2"/>
      <c r="ON76" s="2"/>
      <c r="OO76" s="2"/>
      <c r="OP76" s="2"/>
      <c r="OQ76" s="2"/>
      <c r="OR76" s="2"/>
      <c r="OS76" s="2"/>
      <c r="OT76" s="2"/>
      <c r="OU76" s="2"/>
      <c r="OV76" s="2"/>
      <c r="OW76" s="2"/>
      <c r="OX76" s="2"/>
      <c r="OY76" s="2"/>
      <c r="OZ76" s="2"/>
      <c r="PA76" s="2"/>
      <c r="PB76" s="2"/>
      <c r="PC76" s="2"/>
      <c r="PD76" s="2"/>
      <c r="PE76" s="2"/>
      <c r="PF76" s="2"/>
      <c r="PG76" s="2"/>
      <c r="PH76" s="2"/>
      <c r="PI76" s="2"/>
      <c r="PJ76" s="2"/>
      <c r="PK76" s="2"/>
      <c r="PL76" s="2"/>
      <c r="PM76" s="2"/>
      <c r="PN76" s="2"/>
      <c r="PO76" s="2"/>
      <c r="PP76" s="2"/>
      <c r="PQ76" s="2"/>
      <c r="PR76" s="2"/>
      <c r="PS76" s="2"/>
      <c r="PT76" s="2"/>
      <c r="PU76" s="2"/>
      <c r="PV76" s="2"/>
      <c r="PW76" s="2"/>
      <c r="PX76" s="2"/>
      <c r="PY76" s="2"/>
      <c r="PZ76" s="2"/>
      <c r="QA76" s="2"/>
      <c r="QB76" s="2"/>
      <c r="QC76" s="2"/>
      <c r="QD76" s="2"/>
      <c r="QE76" s="2"/>
      <c r="QF76" s="2"/>
      <c r="QG76" s="2"/>
      <c r="QH76" s="2"/>
      <c r="QI76" s="2"/>
      <c r="QJ76" s="2"/>
      <c r="QK76" s="2"/>
      <c r="QL76" s="2"/>
      <c r="QM76" s="2"/>
      <c r="QN76" s="2"/>
      <c r="QO76" s="2"/>
      <c r="QP76" s="2"/>
      <c r="QQ76" s="2"/>
      <c r="QR76" s="2"/>
      <c r="QS76" s="2"/>
      <c r="QT76" s="2"/>
      <c r="QU76" s="2"/>
      <c r="QV76" s="2"/>
      <c r="QW76" s="2"/>
      <c r="QX76" s="2"/>
      <c r="QY76" s="2"/>
      <c r="QZ76" s="2"/>
      <c r="RA76" s="2"/>
      <c r="RB76" s="2"/>
      <c r="RC76" s="2"/>
      <c r="RD76" s="2"/>
      <c r="RE76" s="2"/>
      <c r="RF76" s="2"/>
      <c r="RG76" s="2"/>
      <c r="RH76" s="2"/>
      <c r="RI76" s="2"/>
      <c r="RJ76" s="2"/>
      <c r="RK76" s="2"/>
      <c r="RL76" s="2"/>
      <c r="RM76" s="2"/>
      <c r="RN76" s="2"/>
      <c r="RO76" s="2"/>
      <c r="RP76" s="2"/>
      <c r="RQ76" s="2"/>
      <c r="RR76" s="2"/>
      <c r="RS76" s="2"/>
      <c r="RT76" s="2"/>
      <c r="RU76" s="2"/>
      <c r="RV76" s="2"/>
      <c r="RW76" s="2"/>
      <c r="RX76" s="2"/>
      <c r="RY76" s="2"/>
      <c r="RZ76" s="2"/>
      <c r="SA76" s="2"/>
      <c r="SB76" s="2"/>
      <c r="SC76" s="2"/>
    </row>
    <row r="77" spans="1:497" s="1" customFormat="1" x14ac:dyDescent="0.35">
      <c r="A77" s="26" t="s">
        <v>390</v>
      </c>
      <c r="B77" s="16" t="s">
        <v>244</v>
      </c>
      <c r="C77" s="8"/>
      <c r="D77" s="8"/>
      <c r="E77" s="8" t="s">
        <v>30</v>
      </c>
      <c r="F77" s="8" t="s">
        <v>0</v>
      </c>
      <c r="G77" s="14">
        <f>G54</f>
        <v>1</v>
      </c>
      <c r="H77" s="12"/>
      <c r="I77" s="10"/>
      <c r="J77" s="24"/>
      <c r="K77" s="7"/>
      <c r="L77" s="7"/>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LL77" s="5"/>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row>
    <row r="78" spans="1:497" s="1" customFormat="1" x14ac:dyDescent="0.35">
      <c r="A78" s="26" t="s">
        <v>391</v>
      </c>
      <c r="B78" s="16" t="s">
        <v>97</v>
      </c>
      <c r="C78" s="8" t="s">
        <v>103</v>
      </c>
      <c r="D78" s="8"/>
      <c r="E78" s="8" t="s">
        <v>22</v>
      </c>
      <c r="F78" s="8" t="s">
        <v>0</v>
      </c>
      <c r="G78" s="14">
        <f>G54</f>
        <v>1</v>
      </c>
      <c r="H78" s="12"/>
      <c r="I78" s="10"/>
      <c r="J78" s="24"/>
      <c r="K78" s="7"/>
      <c r="L78" s="7"/>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LL78" s="5"/>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row>
    <row r="79" spans="1:497" s="1" customFormat="1" x14ac:dyDescent="0.35">
      <c r="A79" s="26" t="s">
        <v>392</v>
      </c>
      <c r="B79" s="16" t="s">
        <v>98</v>
      </c>
      <c r="C79" s="8" t="s">
        <v>103</v>
      </c>
      <c r="D79" s="8"/>
      <c r="E79" s="8" t="s">
        <v>22</v>
      </c>
      <c r="F79" s="8" t="s">
        <v>0</v>
      </c>
      <c r="G79" s="14">
        <f>G54</f>
        <v>1</v>
      </c>
      <c r="H79" s="12"/>
      <c r="I79" s="10"/>
      <c r="J79" s="24"/>
      <c r="K79" s="7"/>
      <c r="L79" s="7"/>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LL79" s="5"/>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c r="OJ79" s="2"/>
      <c r="OK79" s="2"/>
      <c r="OL79" s="2"/>
      <c r="OM79" s="2"/>
      <c r="ON79" s="2"/>
      <c r="OO79" s="2"/>
      <c r="OP79" s="2"/>
      <c r="OQ79" s="2"/>
      <c r="OR79" s="2"/>
      <c r="OS79" s="2"/>
      <c r="OT79" s="2"/>
      <c r="OU79" s="2"/>
      <c r="OV79" s="2"/>
      <c r="OW79" s="2"/>
      <c r="OX79" s="2"/>
      <c r="OY79" s="2"/>
      <c r="OZ79" s="2"/>
      <c r="PA79" s="2"/>
      <c r="PB79" s="2"/>
      <c r="PC79" s="2"/>
      <c r="PD79" s="2"/>
      <c r="PE79" s="2"/>
      <c r="PF79" s="2"/>
      <c r="PG79" s="2"/>
      <c r="PH79" s="2"/>
      <c r="PI79" s="2"/>
      <c r="PJ79" s="2"/>
      <c r="PK79" s="2"/>
      <c r="PL79" s="2"/>
      <c r="PM79" s="2"/>
      <c r="PN79" s="2"/>
      <c r="PO79" s="2"/>
      <c r="PP79" s="2"/>
      <c r="PQ79" s="2"/>
      <c r="PR79" s="2"/>
      <c r="PS79" s="2"/>
      <c r="PT79" s="2"/>
      <c r="PU79" s="2"/>
      <c r="PV79" s="2"/>
      <c r="PW79" s="2"/>
      <c r="PX79" s="2"/>
      <c r="PY79" s="2"/>
      <c r="PZ79" s="2"/>
      <c r="QA79" s="2"/>
      <c r="QB79" s="2"/>
      <c r="QC79" s="2"/>
      <c r="QD79" s="2"/>
      <c r="QE79" s="2"/>
      <c r="QF79" s="2"/>
      <c r="QG79" s="2"/>
      <c r="QH79" s="2"/>
      <c r="QI79" s="2"/>
      <c r="QJ79" s="2"/>
      <c r="QK79" s="2"/>
      <c r="QL79" s="2"/>
      <c r="QM79" s="2"/>
      <c r="QN79" s="2"/>
      <c r="QO79" s="2"/>
      <c r="QP79" s="2"/>
      <c r="QQ79" s="2"/>
      <c r="QR79" s="2"/>
      <c r="QS79" s="2"/>
      <c r="QT79" s="2"/>
      <c r="QU79" s="2"/>
      <c r="QV79" s="2"/>
      <c r="QW79" s="2"/>
      <c r="QX79" s="2"/>
      <c r="QY79" s="2"/>
      <c r="QZ79" s="2"/>
      <c r="RA79" s="2"/>
      <c r="RB79" s="2"/>
      <c r="RC79" s="2"/>
      <c r="RD79" s="2"/>
      <c r="RE79" s="2"/>
      <c r="RF79" s="2"/>
      <c r="RG79" s="2"/>
      <c r="RH79" s="2"/>
      <c r="RI79" s="2"/>
      <c r="RJ79" s="2"/>
      <c r="RK79" s="2"/>
      <c r="RL79" s="2"/>
      <c r="RM79" s="2"/>
      <c r="RN79" s="2"/>
      <c r="RO79" s="2"/>
      <c r="RP79" s="2"/>
      <c r="RQ79" s="2"/>
      <c r="RR79" s="2"/>
      <c r="RS79" s="2"/>
      <c r="RT79" s="2"/>
      <c r="RU79" s="2"/>
      <c r="RV79" s="2"/>
      <c r="RW79" s="2"/>
      <c r="RX79" s="2"/>
      <c r="RY79" s="2"/>
      <c r="RZ79" s="2"/>
      <c r="SA79" s="2"/>
      <c r="SB79" s="2"/>
      <c r="SC79" s="2"/>
    </row>
    <row r="80" spans="1:497" s="1" customFormat="1" x14ac:dyDescent="0.35">
      <c r="A80" s="26"/>
      <c r="B80" s="16"/>
      <c r="C80" s="28"/>
      <c r="D80" s="28"/>
      <c r="E80" s="28"/>
      <c r="F80" s="28"/>
      <c r="G80" s="14"/>
      <c r="H80" s="14"/>
      <c r="I80" s="28"/>
      <c r="J80" s="24"/>
      <c r="K80" s="7"/>
      <c r="L80" s="7"/>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c r="IX80" s="2"/>
      <c r="IY80" s="2"/>
      <c r="IZ80" s="2"/>
      <c r="JA80" s="2"/>
      <c r="JB80" s="2"/>
      <c r="JC80" s="2"/>
      <c r="JD80" s="2"/>
      <c r="JE80" s="2"/>
      <c r="JF80" s="2"/>
      <c r="JG80" s="2"/>
      <c r="JH80" s="2"/>
      <c r="JI80" s="2"/>
      <c r="JJ80" s="2"/>
      <c r="JK80" s="2"/>
      <c r="JL80" s="2"/>
      <c r="JM80" s="2"/>
      <c r="JN80" s="2"/>
      <c r="JO80" s="2"/>
      <c r="JP80" s="2"/>
      <c r="LL80" s="5"/>
      <c r="LM80" s="2"/>
      <c r="LN80" s="2"/>
      <c r="LO80" s="2"/>
      <c r="LP80" s="2"/>
      <c r="LQ80" s="2"/>
      <c r="LR80" s="2"/>
      <c r="LS80" s="2"/>
      <c r="LT80" s="2"/>
      <c r="LU80" s="2"/>
      <c r="LV80" s="2"/>
      <c r="LW80" s="2"/>
      <c r="LX80" s="2"/>
      <c r="LY80" s="2"/>
      <c r="LZ80" s="2"/>
      <c r="MA80" s="2"/>
      <c r="MB80" s="2"/>
      <c r="MC80" s="2"/>
      <c r="MD80" s="2"/>
      <c r="ME80" s="2"/>
      <c r="MF80" s="2"/>
      <c r="MG80" s="2"/>
      <c r="MH80" s="2"/>
      <c r="MI80" s="2"/>
      <c r="MJ80" s="2"/>
      <c r="MK80" s="2"/>
      <c r="ML80" s="2"/>
      <c r="MM80" s="2"/>
      <c r="MN80" s="2"/>
      <c r="MO80" s="2"/>
      <c r="MP80" s="2"/>
      <c r="MQ80" s="2"/>
      <c r="MR80" s="2"/>
      <c r="MS80" s="2"/>
      <c r="MT80" s="2"/>
      <c r="MU80" s="2"/>
      <c r="MV80" s="2"/>
      <c r="MW80" s="2"/>
      <c r="MX80" s="2"/>
      <c r="MY80" s="2"/>
      <c r="MZ80" s="2"/>
      <c r="NA80" s="2"/>
      <c r="NB80" s="2"/>
      <c r="NC80" s="2"/>
      <c r="ND80" s="2"/>
      <c r="NE80" s="2"/>
      <c r="NF80" s="2"/>
      <c r="NG80" s="2"/>
      <c r="NH80" s="2"/>
      <c r="NI80" s="2"/>
      <c r="NJ80" s="2"/>
      <c r="NK80" s="2"/>
      <c r="NL80" s="2"/>
      <c r="NM80" s="2"/>
      <c r="NN80" s="2"/>
      <c r="NO80" s="2"/>
      <c r="NP80" s="2"/>
      <c r="NQ80" s="2"/>
      <c r="NR80" s="2"/>
      <c r="NS80" s="2"/>
      <c r="NT80" s="2"/>
      <c r="NU80" s="2"/>
      <c r="NV80" s="2"/>
      <c r="NW80" s="2"/>
      <c r="NX80" s="2"/>
      <c r="NY80" s="2"/>
      <c r="NZ80" s="2"/>
      <c r="OA80" s="2"/>
      <c r="OB80" s="2"/>
      <c r="OC80" s="2"/>
      <c r="OD80" s="2"/>
      <c r="OE80" s="2"/>
      <c r="OF80" s="2"/>
      <c r="OG80" s="2"/>
      <c r="OH80" s="2"/>
      <c r="OI80" s="2"/>
      <c r="OJ80" s="2"/>
      <c r="OK80" s="2"/>
      <c r="OL80" s="2"/>
      <c r="OM80" s="2"/>
      <c r="ON80" s="2"/>
      <c r="OO80" s="2"/>
      <c r="OP80" s="2"/>
      <c r="OQ80" s="2"/>
      <c r="OR80" s="2"/>
      <c r="OS80" s="2"/>
      <c r="OT80" s="2"/>
      <c r="OU80" s="2"/>
      <c r="OV80" s="2"/>
      <c r="OW80" s="2"/>
      <c r="OX80" s="2"/>
      <c r="OY80" s="2"/>
      <c r="OZ80" s="2"/>
      <c r="PA80" s="2"/>
      <c r="PB80" s="2"/>
      <c r="PC80" s="2"/>
      <c r="PD80" s="2"/>
      <c r="PE80" s="2"/>
      <c r="PF80" s="2"/>
      <c r="PG80" s="2"/>
      <c r="PH80" s="2"/>
      <c r="PI80" s="2"/>
      <c r="PJ80" s="2"/>
      <c r="PK80" s="2"/>
      <c r="PL80" s="2"/>
      <c r="PM80" s="2"/>
      <c r="PN80" s="2"/>
      <c r="PO80" s="2"/>
      <c r="PP80" s="2"/>
      <c r="PQ80" s="2"/>
      <c r="PR80" s="2"/>
      <c r="PS80" s="2"/>
      <c r="PT80" s="2"/>
      <c r="PU80" s="2"/>
      <c r="PV80" s="2"/>
      <c r="PW80" s="2"/>
      <c r="PX80" s="2"/>
      <c r="PY80" s="2"/>
      <c r="PZ80" s="2"/>
      <c r="QA80" s="2"/>
      <c r="QB80" s="2"/>
      <c r="QC80" s="2"/>
      <c r="QD80" s="2"/>
      <c r="QE80" s="2"/>
      <c r="QF80" s="2"/>
      <c r="QG80" s="2"/>
      <c r="QH80" s="2"/>
      <c r="QI80" s="2"/>
      <c r="QJ80" s="2"/>
      <c r="QK80" s="2"/>
      <c r="QL80" s="2"/>
      <c r="QM80" s="2"/>
      <c r="QN80" s="2"/>
      <c r="QO80" s="2"/>
      <c r="QP80" s="2"/>
      <c r="QQ80" s="2"/>
      <c r="QR80" s="2"/>
      <c r="QS80" s="2"/>
      <c r="QT80" s="2"/>
      <c r="QU80" s="2"/>
      <c r="QV80" s="2"/>
      <c r="QW80" s="2"/>
      <c r="QX80" s="2"/>
      <c r="QY80" s="2"/>
      <c r="QZ80" s="2"/>
      <c r="RA80" s="2"/>
      <c r="RB80" s="2"/>
      <c r="RC80" s="2"/>
      <c r="RD80" s="2"/>
      <c r="RE80" s="2"/>
      <c r="RF80" s="2"/>
      <c r="RG80" s="2"/>
      <c r="RH80" s="2"/>
      <c r="RI80" s="2"/>
      <c r="RJ80" s="2"/>
      <c r="RK80" s="2"/>
      <c r="RL80" s="2"/>
      <c r="RM80" s="2"/>
      <c r="RN80" s="2"/>
      <c r="RO80" s="2"/>
      <c r="RP80" s="2"/>
      <c r="RQ80" s="2"/>
      <c r="RR80" s="2"/>
      <c r="RS80" s="2"/>
      <c r="RT80" s="2"/>
      <c r="RU80" s="2"/>
      <c r="RV80" s="2"/>
      <c r="RW80" s="2"/>
      <c r="RX80" s="2"/>
      <c r="RY80" s="2"/>
      <c r="RZ80" s="2"/>
      <c r="SA80" s="2"/>
      <c r="SB80" s="2"/>
      <c r="SC80" s="2"/>
    </row>
    <row r="81" spans="1:497" s="1" customFormat="1" x14ac:dyDescent="0.35">
      <c r="A81" s="26" t="s">
        <v>393</v>
      </c>
      <c r="B81" s="34" t="s">
        <v>57</v>
      </c>
      <c r="C81" s="28"/>
      <c r="D81" s="28"/>
      <c r="E81" s="28"/>
      <c r="F81" s="28"/>
      <c r="G81" s="36"/>
      <c r="H81" s="14"/>
      <c r="I81" s="10"/>
      <c r="J81" s="24"/>
      <c r="K81" s="7"/>
      <c r="L81" s="7"/>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LL81" s="5"/>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
      <c r="NH81" s="2"/>
      <c r="NI81" s="2"/>
      <c r="NJ81" s="2"/>
      <c r="NK81" s="2"/>
      <c r="NL81" s="2"/>
      <c r="NM81" s="2"/>
      <c r="NN81" s="2"/>
      <c r="NO81" s="2"/>
      <c r="NP81" s="2"/>
      <c r="NQ81" s="2"/>
      <c r="NR81" s="2"/>
      <c r="NS81" s="2"/>
      <c r="NT81" s="2"/>
      <c r="NU81" s="2"/>
      <c r="NV81" s="2"/>
      <c r="NW81" s="2"/>
      <c r="NX81" s="2"/>
      <c r="NY81" s="2"/>
      <c r="NZ81" s="2"/>
      <c r="OA81" s="2"/>
      <c r="OB81" s="2"/>
      <c r="OC81" s="2"/>
      <c r="OD81" s="2"/>
      <c r="OE81" s="2"/>
      <c r="OF81" s="2"/>
      <c r="OG81" s="2"/>
      <c r="OH81" s="2"/>
      <c r="OI81" s="2"/>
      <c r="OJ81" s="2"/>
      <c r="OK81" s="2"/>
      <c r="OL81" s="2"/>
      <c r="OM81" s="2"/>
      <c r="ON81" s="2"/>
      <c r="OO81" s="2"/>
      <c r="OP81" s="2"/>
      <c r="OQ81" s="2"/>
      <c r="OR81" s="2"/>
      <c r="OS81" s="2"/>
      <c r="OT81" s="2"/>
      <c r="OU81" s="2"/>
      <c r="OV81" s="2"/>
      <c r="OW81" s="2"/>
      <c r="OX81" s="2"/>
      <c r="OY81" s="2"/>
      <c r="OZ81" s="2"/>
      <c r="PA81" s="2"/>
      <c r="PB81" s="2"/>
      <c r="PC81" s="2"/>
      <c r="PD81" s="2"/>
      <c r="PE81" s="2"/>
      <c r="PF81" s="2"/>
      <c r="PG81" s="2"/>
      <c r="PH81" s="2"/>
      <c r="PI81" s="2"/>
      <c r="PJ81" s="2"/>
      <c r="PK81" s="2"/>
      <c r="PL81" s="2"/>
      <c r="PM81" s="2"/>
      <c r="PN81" s="2"/>
      <c r="PO81" s="2"/>
      <c r="PP81" s="2"/>
      <c r="PQ81" s="2"/>
      <c r="PR81" s="2"/>
      <c r="PS81" s="2"/>
      <c r="PT81" s="2"/>
      <c r="PU81" s="2"/>
      <c r="PV81" s="2"/>
      <c r="PW81" s="2"/>
      <c r="PX81" s="2"/>
      <c r="PY81" s="2"/>
      <c r="PZ81" s="2"/>
      <c r="QA81" s="2"/>
      <c r="QB81" s="2"/>
      <c r="QC81" s="2"/>
      <c r="QD81" s="2"/>
      <c r="QE81" s="2"/>
      <c r="QF81" s="2"/>
      <c r="QG81" s="2"/>
      <c r="QH81" s="2"/>
      <c r="QI81" s="2"/>
      <c r="QJ81" s="2"/>
      <c r="QK81" s="2"/>
      <c r="QL81" s="2"/>
      <c r="QM81" s="2"/>
      <c r="QN81" s="2"/>
      <c r="QO81" s="2"/>
      <c r="QP81" s="2"/>
      <c r="QQ81" s="2"/>
      <c r="QR81" s="2"/>
      <c r="QS81" s="2"/>
      <c r="QT81" s="2"/>
      <c r="QU81" s="2"/>
      <c r="QV81" s="2"/>
      <c r="QW81" s="2"/>
      <c r="QX81" s="2"/>
      <c r="QY81" s="2"/>
      <c r="QZ81" s="2"/>
      <c r="RA81" s="2"/>
      <c r="RB81" s="2"/>
      <c r="RC81" s="2"/>
      <c r="RD81" s="2"/>
      <c r="RE81" s="2"/>
      <c r="RF81" s="2"/>
      <c r="RG81" s="2"/>
      <c r="RH81" s="2"/>
      <c r="RI81" s="2"/>
      <c r="RJ81" s="2"/>
      <c r="RK81" s="2"/>
      <c r="RL81" s="2"/>
      <c r="RM81" s="2"/>
      <c r="RN81" s="2"/>
      <c r="RO81" s="2"/>
      <c r="RP81" s="2"/>
      <c r="RQ81" s="2"/>
      <c r="RR81" s="2"/>
      <c r="RS81" s="2"/>
      <c r="RT81" s="2"/>
      <c r="RU81" s="2"/>
      <c r="RV81" s="2"/>
      <c r="RW81" s="2"/>
      <c r="RX81" s="2"/>
      <c r="RY81" s="2"/>
      <c r="RZ81" s="2"/>
      <c r="SA81" s="2"/>
      <c r="SB81" s="2"/>
      <c r="SC81" s="2"/>
    </row>
    <row r="82" spans="1:497" s="67" customFormat="1" x14ac:dyDescent="0.35">
      <c r="A82" s="58" t="s">
        <v>394</v>
      </c>
      <c r="B82" s="59" t="s">
        <v>1290</v>
      </c>
      <c r="C82" s="62" t="s">
        <v>1289</v>
      </c>
      <c r="D82" s="62"/>
      <c r="E82" s="62" t="s">
        <v>46</v>
      </c>
      <c r="F82" s="60" t="s">
        <v>0</v>
      </c>
      <c r="G82" s="61">
        <v>4</v>
      </c>
      <c r="H82" s="61"/>
      <c r="I82" s="63"/>
      <c r="J82" s="64"/>
      <c r="K82" s="65"/>
      <c r="L82" s="65"/>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c r="GG82" s="66"/>
      <c r="GH82" s="66"/>
      <c r="GI82" s="66"/>
      <c r="GJ82" s="66"/>
      <c r="GK82" s="66"/>
      <c r="GL82" s="66"/>
      <c r="GM82" s="66"/>
      <c r="GN82" s="66"/>
      <c r="GO82" s="66"/>
      <c r="GP82" s="66"/>
      <c r="GQ82" s="66"/>
      <c r="GR82" s="66"/>
      <c r="GS82" s="66"/>
      <c r="GT82" s="66"/>
      <c r="GU82" s="66"/>
      <c r="GV82" s="66"/>
      <c r="GW82" s="66"/>
      <c r="GX82" s="66"/>
      <c r="GY82" s="66"/>
      <c r="GZ82" s="66"/>
      <c r="HA82" s="66"/>
      <c r="HB82" s="66"/>
      <c r="HC82" s="66"/>
      <c r="HD82" s="66"/>
      <c r="HE82" s="66"/>
      <c r="HF82" s="66"/>
      <c r="HG82" s="66"/>
      <c r="HH82" s="66"/>
      <c r="HI82" s="66"/>
      <c r="HJ82" s="66"/>
      <c r="HK82" s="66"/>
      <c r="HL82" s="66"/>
      <c r="HM82" s="66"/>
      <c r="HN82" s="66"/>
      <c r="HO82" s="66"/>
      <c r="HP82" s="66"/>
      <c r="HQ82" s="66"/>
      <c r="HR82" s="66"/>
      <c r="HS82" s="66"/>
      <c r="HT82" s="66"/>
      <c r="HU82" s="66"/>
      <c r="HV82" s="66"/>
      <c r="HW82" s="66"/>
      <c r="HX82" s="66"/>
      <c r="HY82" s="66"/>
      <c r="HZ82" s="66"/>
      <c r="IA82" s="66"/>
      <c r="IB82" s="66"/>
      <c r="IC82" s="66"/>
      <c r="ID82" s="66"/>
      <c r="IE82" s="66"/>
      <c r="IF82" s="66"/>
      <c r="IG82" s="66"/>
      <c r="IH82" s="66"/>
      <c r="II82" s="66"/>
      <c r="IJ82" s="66"/>
      <c r="IK82" s="66"/>
      <c r="IL82" s="66"/>
      <c r="IM82" s="66"/>
      <c r="IN82" s="66"/>
      <c r="IO82" s="66"/>
      <c r="IP82" s="66"/>
      <c r="IQ82" s="66"/>
      <c r="IR82" s="66"/>
      <c r="IS82" s="66"/>
      <c r="IT82" s="66"/>
      <c r="IU82" s="66"/>
      <c r="IV82" s="66"/>
      <c r="IW82" s="66"/>
      <c r="IX82" s="66"/>
      <c r="IY82" s="66"/>
      <c r="IZ82" s="66"/>
      <c r="JA82" s="66"/>
      <c r="JB82" s="66"/>
      <c r="JC82" s="66"/>
      <c r="JD82" s="66"/>
      <c r="JE82" s="66"/>
      <c r="JF82" s="66"/>
      <c r="JG82" s="66"/>
      <c r="JH82" s="66"/>
      <c r="JI82" s="66"/>
      <c r="JJ82" s="66"/>
      <c r="JK82" s="66"/>
      <c r="JL82" s="66"/>
      <c r="JM82" s="66"/>
      <c r="JN82" s="66"/>
      <c r="JO82" s="66"/>
      <c r="JP82" s="66"/>
      <c r="LL82" s="68"/>
      <c r="LM82" s="66"/>
      <c r="LN82" s="66"/>
      <c r="LO82" s="66"/>
      <c r="LP82" s="66"/>
      <c r="LQ82" s="66"/>
      <c r="LR82" s="66"/>
      <c r="LS82" s="66"/>
      <c r="LT82" s="66"/>
      <c r="LU82" s="66"/>
      <c r="LV82" s="66"/>
      <c r="LW82" s="66"/>
      <c r="LX82" s="66"/>
      <c r="LY82" s="66"/>
      <c r="LZ82" s="66"/>
      <c r="MA82" s="66"/>
      <c r="MB82" s="66"/>
      <c r="MC82" s="66"/>
      <c r="MD82" s="66"/>
      <c r="ME82" s="66"/>
      <c r="MF82" s="66"/>
      <c r="MG82" s="66"/>
      <c r="MH82" s="66"/>
      <c r="MI82" s="66"/>
      <c r="MJ82" s="66"/>
      <c r="MK82" s="66"/>
      <c r="ML82" s="66"/>
      <c r="MM82" s="66"/>
      <c r="MN82" s="66"/>
      <c r="MO82" s="66"/>
      <c r="MP82" s="66"/>
      <c r="MQ82" s="66"/>
      <c r="MR82" s="66"/>
      <c r="MS82" s="66"/>
      <c r="MT82" s="66"/>
      <c r="MU82" s="66"/>
      <c r="MV82" s="66"/>
      <c r="MW82" s="66"/>
      <c r="MX82" s="66"/>
      <c r="MY82" s="66"/>
      <c r="MZ82" s="66"/>
      <c r="NA82" s="66"/>
      <c r="NB82" s="66"/>
      <c r="NC82" s="66"/>
      <c r="ND82" s="66"/>
      <c r="NE82" s="66"/>
      <c r="NF82" s="66"/>
      <c r="NG82" s="66"/>
      <c r="NH82" s="66"/>
      <c r="NI82" s="66"/>
      <c r="NJ82" s="66"/>
      <c r="NK82" s="66"/>
      <c r="NL82" s="66"/>
      <c r="NM82" s="66"/>
      <c r="NN82" s="66"/>
      <c r="NO82" s="66"/>
      <c r="NP82" s="66"/>
      <c r="NQ82" s="66"/>
      <c r="NR82" s="66"/>
      <c r="NS82" s="66"/>
      <c r="NT82" s="66"/>
      <c r="NU82" s="66"/>
      <c r="NV82" s="66"/>
      <c r="NW82" s="66"/>
      <c r="NX82" s="66"/>
      <c r="NY82" s="66"/>
      <c r="NZ82" s="66"/>
      <c r="OA82" s="66"/>
      <c r="OB82" s="66"/>
      <c r="OC82" s="66"/>
      <c r="OD82" s="66"/>
      <c r="OE82" s="66"/>
      <c r="OF82" s="66"/>
      <c r="OG82" s="66"/>
      <c r="OH82" s="66"/>
      <c r="OI82" s="66"/>
      <c r="OJ82" s="66"/>
      <c r="OK82" s="66"/>
      <c r="OL82" s="66"/>
      <c r="OM82" s="66"/>
      <c r="ON82" s="66"/>
      <c r="OO82" s="66"/>
      <c r="OP82" s="66"/>
      <c r="OQ82" s="66"/>
      <c r="OR82" s="66"/>
      <c r="OS82" s="66"/>
      <c r="OT82" s="66"/>
      <c r="OU82" s="66"/>
      <c r="OV82" s="66"/>
      <c r="OW82" s="66"/>
      <c r="OX82" s="66"/>
      <c r="OY82" s="66"/>
      <c r="OZ82" s="66"/>
      <c r="PA82" s="66"/>
      <c r="PB82" s="66"/>
      <c r="PC82" s="66"/>
      <c r="PD82" s="66"/>
      <c r="PE82" s="66"/>
      <c r="PF82" s="66"/>
      <c r="PG82" s="66"/>
      <c r="PH82" s="66"/>
      <c r="PI82" s="66"/>
      <c r="PJ82" s="66"/>
      <c r="PK82" s="66"/>
      <c r="PL82" s="66"/>
      <c r="PM82" s="66"/>
      <c r="PN82" s="66"/>
      <c r="PO82" s="66"/>
      <c r="PP82" s="66"/>
      <c r="PQ82" s="66"/>
      <c r="PR82" s="66"/>
      <c r="PS82" s="66"/>
      <c r="PT82" s="66"/>
      <c r="PU82" s="66"/>
      <c r="PV82" s="66"/>
      <c r="PW82" s="66"/>
      <c r="PX82" s="66"/>
      <c r="PY82" s="66"/>
      <c r="PZ82" s="66"/>
      <c r="QA82" s="66"/>
      <c r="QB82" s="66"/>
      <c r="QC82" s="66"/>
      <c r="QD82" s="66"/>
      <c r="QE82" s="66"/>
      <c r="QF82" s="66"/>
      <c r="QG82" s="66"/>
      <c r="QH82" s="66"/>
      <c r="QI82" s="66"/>
      <c r="QJ82" s="66"/>
      <c r="QK82" s="66"/>
      <c r="QL82" s="66"/>
      <c r="QM82" s="66"/>
      <c r="QN82" s="66"/>
      <c r="QO82" s="66"/>
      <c r="QP82" s="66"/>
      <c r="QQ82" s="66"/>
      <c r="QR82" s="66"/>
      <c r="QS82" s="66"/>
      <c r="QT82" s="66"/>
      <c r="QU82" s="66"/>
      <c r="QV82" s="66"/>
      <c r="QW82" s="66"/>
      <c r="QX82" s="66"/>
      <c r="QY82" s="66"/>
      <c r="QZ82" s="66"/>
      <c r="RA82" s="66"/>
      <c r="RB82" s="66"/>
      <c r="RC82" s="66"/>
      <c r="RD82" s="66"/>
      <c r="RE82" s="66"/>
      <c r="RF82" s="66"/>
      <c r="RG82" s="66"/>
      <c r="RH82" s="66"/>
      <c r="RI82" s="66"/>
      <c r="RJ82" s="66"/>
      <c r="RK82" s="66"/>
      <c r="RL82" s="66"/>
      <c r="RM82" s="66"/>
      <c r="RN82" s="66"/>
      <c r="RO82" s="66"/>
      <c r="RP82" s="66"/>
      <c r="RQ82" s="66"/>
      <c r="RR82" s="66"/>
      <c r="RS82" s="66"/>
      <c r="RT82" s="66"/>
      <c r="RU82" s="66"/>
      <c r="RV82" s="66"/>
      <c r="RW82" s="66"/>
      <c r="RX82" s="66"/>
      <c r="RY82" s="66"/>
      <c r="RZ82" s="66"/>
      <c r="SA82" s="66"/>
      <c r="SB82" s="66"/>
      <c r="SC82" s="66"/>
    </row>
    <row r="83" spans="1:497" s="67" customFormat="1" x14ac:dyDescent="0.35">
      <c r="A83" s="69" t="s">
        <v>394</v>
      </c>
      <c r="B83" s="70" t="s">
        <v>364</v>
      </c>
      <c r="C83" s="71" t="s">
        <v>363</v>
      </c>
      <c r="D83" s="71"/>
      <c r="E83" s="71" t="s">
        <v>362</v>
      </c>
      <c r="F83" s="71" t="s">
        <v>0</v>
      </c>
      <c r="G83" s="72">
        <v>4</v>
      </c>
      <c r="I83" s="60"/>
      <c r="J83" s="64"/>
      <c r="K83" s="65"/>
      <c r="L83" s="65"/>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c r="GG83" s="66"/>
      <c r="GH83" s="66"/>
      <c r="GI83" s="66"/>
      <c r="GJ83" s="66"/>
      <c r="GK83" s="66"/>
      <c r="GL83" s="66"/>
      <c r="GM83" s="66"/>
      <c r="GN83" s="66"/>
      <c r="GO83" s="66"/>
      <c r="GP83" s="66"/>
      <c r="GQ83" s="66"/>
      <c r="GR83" s="66"/>
      <c r="GS83" s="66"/>
      <c r="GT83" s="66"/>
      <c r="GU83" s="66"/>
      <c r="GV83" s="66"/>
      <c r="GW83" s="66"/>
      <c r="GX83" s="66"/>
      <c r="GY83" s="66"/>
      <c r="GZ83" s="66"/>
      <c r="HA83" s="66"/>
      <c r="HB83" s="66"/>
      <c r="HC83" s="66"/>
      <c r="HD83" s="66"/>
      <c r="HE83" s="66"/>
      <c r="HF83" s="66"/>
      <c r="HG83" s="66"/>
      <c r="HH83" s="66"/>
      <c r="HI83" s="66"/>
      <c r="HJ83" s="66"/>
      <c r="HK83" s="66"/>
      <c r="HL83" s="66"/>
      <c r="HM83" s="66"/>
      <c r="HN83" s="66"/>
      <c r="HO83" s="66"/>
      <c r="HP83" s="66"/>
      <c r="HQ83" s="66"/>
      <c r="HR83" s="66"/>
      <c r="HS83" s="66"/>
      <c r="HT83" s="66"/>
      <c r="HU83" s="66"/>
      <c r="HV83" s="66"/>
      <c r="HW83" s="66"/>
      <c r="HX83" s="66"/>
      <c r="HY83" s="66"/>
      <c r="HZ83" s="66"/>
      <c r="IA83" s="66"/>
      <c r="IB83" s="66"/>
      <c r="IC83" s="66"/>
      <c r="ID83" s="66"/>
      <c r="IE83" s="66"/>
      <c r="IF83" s="66"/>
      <c r="IG83" s="66"/>
      <c r="IH83" s="66"/>
      <c r="II83" s="66"/>
      <c r="IJ83" s="66"/>
      <c r="IK83" s="66"/>
      <c r="IL83" s="66"/>
      <c r="IM83" s="66"/>
      <c r="IN83" s="66"/>
      <c r="IO83" s="66"/>
      <c r="IP83" s="66"/>
      <c r="IQ83" s="66"/>
      <c r="IR83" s="66"/>
      <c r="IS83" s="66"/>
      <c r="IT83" s="66"/>
      <c r="IU83" s="66"/>
      <c r="IV83" s="66"/>
      <c r="IW83" s="66"/>
      <c r="IX83" s="66"/>
      <c r="IY83" s="66"/>
      <c r="IZ83" s="66"/>
      <c r="JA83" s="66"/>
      <c r="JB83" s="66"/>
      <c r="JC83" s="66"/>
      <c r="JD83" s="66"/>
      <c r="JE83" s="66"/>
      <c r="JF83" s="66"/>
      <c r="JG83" s="66"/>
      <c r="JH83" s="66"/>
      <c r="JI83" s="66"/>
      <c r="JJ83" s="66"/>
      <c r="JK83" s="66"/>
      <c r="JL83" s="66"/>
      <c r="JM83" s="66"/>
      <c r="JN83" s="66"/>
      <c r="JO83" s="66"/>
      <c r="JP83" s="66"/>
      <c r="LL83" s="68"/>
      <c r="LM83" s="66"/>
      <c r="LN83" s="66"/>
      <c r="LO83" s="66"/>
      <c r="LP83" s="66"/>
      <c r="LQ83" s="66"/>
      <c r="LR83" s="66"/>
      <c r="LS83" s="66"/>
      <c r="LT83" s="66"/>
      <c r="LU83" s="66"/>
      <c r="LV83" s="66"/>
      <c r="LW83" s="66"/>
      <c r="LX83" s="66"/>
      <c r="LY83" s="66"/>
      <c r="LZ83" s="66"/>
      <c r="MA83" s="66"/>
      <c r="MB83" s="66"/>
      <c r="MC83" s="66"/>
      <c r="MD83" s="66"/>
      <c r="ME83" s="66"/>
      <c r="MF83" s="66"/>
      <c r="MG83" s="66"/>
      <c r="MH83" s="66"/>
      <c r="MI83" s="66"/>
      <c r="MJ83" s="66"/>
      <c r="MK83" s="66"/>
      <c r="ML83" s="66"/>
      <c r="MM83" s="66"/>
      <c r="MN83" s="66"/>
      <c r="MO83" s="66"/>
      <c r="MP83" s="66"/>
      <c r="MQ83" s="66"/>
      <c r="MR83" s="66"/>
      <c r="MS83" s="66"/>
      <c r="MT83" s="66"/>
      <c r="MU83" s="66"/>
      <c r="MV83" s="66"/>
      <c r="MW83" s="66"/>
      <c r="MX83" s="66"/>
      <c r="MY83" s="66"/>
      <c r="MZ83" s="66"/>
      <c r="NA83" s="66"/>
      <c r="NB83" s="66"/>
      <c r="NC83" s="66"/>
      <c r="ND83" s="66"/>
      <c r="NE83" s="66"/>
      <c r="NF83" s="66"/>
      <c r="NG83" s="66"/>
      <c r="NH83" s="66"/>
      <c r="NI83" s="66"/>
      <c r="NJ83" s="66"/>
      <c r="NK83" s="66"/>
      <c r="NL83" s="66"/>
      <c r="NM83" s="66"/>
      <c r="NN83" s="66"/>
      <c r="NO83" s="66"/>
      <c r="NP83" s="66"/>
      <c r="NQ83" s="66"/>
      <c r="NR83" s="66"/>
      <c r="NS83" s="66"/>
      <c r="NT83" s="66"/>
      <c r="NU83" s="66"/>
      <c r="NV83" s="66"/>
      <c r="NW83" s="66"/>
      <c r="NX83" s="66"/>
      <c r="NY83" s="66"/>
      <c r="NZ83" s="66"/>
      <c r="OA83" s="66"/>
      <c r="OB83" s="66"/>
      <c r="OC83" s="66"/>
      <c r="OD83" s="66"/>
      <c r="OE83" s="66"/>
      <c r="OF83" s="66"/>
      <c r="OG83" s="66"/>
      <c r="OH83" s="66"/>
      <c r="OI83" s="66"/>
      <c r="OJ83" s="66"/>
      <c r="OK83" s="66"/>
      <c r="OL83" s="66"/>
      <c r="OM83" s="66"/>
      <c r="ON83" s="66"/>
      <c r="OO83" s="66"/>
      <c r="OP83" s="66"/>
      <c r="OQ83" s="66"/>
      <c r="OR83" s="66"/>
      <c r="OS83" s="66"/>
      <c r="OT83" s="66"/>
      <c r="OU83" s="66"/>
      <c r="OV83" s="66"/>
      <c r="OW83" s="66"/>
      <c r="OX83" s="66"/>
      <c r="OY83" s="66"/>
      <c r="OZ83" s="66"/>
      <c r="PA83" s="66"/>
      <c r="PB83" s="66"/>
      <c r="PC83" s="66"/>
      <c r="PD83" s="66"/>
      <c r="PE83" s="66"/>
      <c r="PF83" s="66"/>
      <c r="PG83" s="66"/>
      <c r="PH83" s="66"/>
      <c r="PI83" s="66"/>
      <c r="PJ83" s="66"/>
      <c r="PK83" s="66"/>
      <c r="PL83" s="66"/>
      <c r="PM83" s="66"/>
      <c r="PN83" s="66"/>
      <c r="PO83" s="66"/>
      <c r="PP83" s="66"/>
      <c r="PQ83" s="66"/>
      <c r="PR83" s="66"/>
      <c r="PS83" s="66"/>
      <c r="PT83" s="66"/>
      <c r="PU83" s="66"/>
      <c r="PV83" s="66"/>
      <c r="PW83" s="66"/>
      <c r="PX83" s="66"/>
      <c r="PY83" s="66"/>
      <c r="PZ83" s="66"/>
      <c r="QA83" s="66"/>
      <c r="QB83" s="66"/>
      <c r="QC83" s="66"/>
      <c r="QD83" s="66"/>
      <c r="QE83" s="66"/>
      <c r="QF83" s="66"/>
      <c r="QG83" s="66"/>
      <c r="QH83" s="66"/>
      <c r="QI83" s="66"/>
      <c r="QJ83" s="66"/>
      <c r="QK83" s="66"/>
      <c r="QL83" s="66"/>
      <c r="QM83" s="66"/>
      <c r="QN83" s="66"/>
      <c r="QO83" s="66"/>
      <c r="QP83" s="66"/>
      <c r="QQ83" s="66"/>
      <c r="QR83" s="66"/>
      <c r="QS83" s="66"/>
      <c r="QT83" s="66"/>
      <c r="QU83" s="66"/>
      <c r="QV83" s="66"/>
      <c r="QW83" s="66"/>
      <c r="QX83" s="66"/>
      <c r="QY83" s="66"/>
      <c r="QZ83" s="66"/>
      <c r="RA83" s="66"/>
      <c r="RB83" s="66"/>
      <c r="RC83" s="66"/>
      <c r="RD83" s="66"/>
      <c r="RE83" s="66"/>
      <c r="RF83" s="66"/>
      <c r="RG83" s="66"/>
      <c r="RH83" s="66"/>
      <c r="RI83" s="66"/>
      <c r="RJ83" s="66"/>
      <c r="RK83" s="66"/>
      <c r="RL83" s="66"/>
      <c r="RM83" s="66"/>
      <c r="RN83" s="66"/>
      <c r="RO83" s="66"/>
      <c r="RP83" s="66"/>
      <c r="RQ83" s="66"/>
      <c r="RR83" s="66"/>
      <c r="RS83" s="66"/>
      <c r="RT83" s="66"/>
      <c r="RU83" s="66"/>
      <c r="RV83" s="66"/>
      <c r="RW83" s="66"/>
      <c r="RX83" s="66"/>
      <c r="RY83" s="66"/>
      <c r="RZ83" s="66"/>
      <c r="SA83" s="66"/>
      <c r="SB83" s="66"/>
      <c r="SC83" s="66"/>
    </row>
    <row r="84" spans="1:497" s="67" customFormat="1" x14ac:dyDescent="0.35">
      <c r="A84" s="69" t="s">
        <v>395</v>
      </c>
      <c r="B84" s="70" t="s">
        <v>365</v>
      </c>
      <c r="C84" s="71" t="s">
        <v>361</v>
      </c>
      <c r="D84" s="71"/>
      <c r="E84" s="71" t="s">
        <v>362</v>
      </c>
      <c r="F84" s="71" t="s">
        <v>0</v>
      </c>
      <c r="G84" s="72">
        <v>4</v>
      </c>
      <c r="H84" s="61"/>
      <c r="I84" s="63"/>
      <c r="J84" s="64"/>
      <c r="K84" s="65"/>
      <c r="L84" s="65"/>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c r="GG84" s="66"/>
      <c r="GH84" s="66"/>
      <c r="GI84" s="66"/>
      <c r="GJ84" s="66"/>
      <c r="GK84" s="66"/>
      <c r="GL84" s="66"/>
      <c r="GM84" s="66"/>
      <c r="GN84" s="66"/>
      <c r="GO84" s="66"/>
      <c r="GP84" s="66"/>
      <c r="GQ84" s="66"/>
      <c r="GR84" s="66"/>
      <c r="GS84" s="66"/>
      <c r="GT84" s="66"/>
      <c r="GU84" s="66"/>
      <c r="GV84" s="66"/>
      <c r="GW84" s="66"/>
      <c r="GX84" s="66"/>
      <c r="GY84" s="66"/>
      <c r="GZ84" s="66"/>
      <c r="HA84" s="66"/>
      <c r="HB84" s="66"/>
      <c r="HC84" s="66"/>
      <c r="HD84" s="66"/>
      <c r="HE84" s="66"/>
      <c r="HF84" s="66"/>
      <c r="HG84" s="66"/>
      <c r="HH84" s="66"/>
      <c r="HI84" s="66"/>
      <c r="HJ84" s="66"/>
      <c r="HK84" s="66"/>
      <c r="HL84" s="66"/>
      <c r="HM84" s="66"/>
      <c r="HN84" s="66"/>
      <c r="HO84" s="66"/>
      <c r="HP84" s="66"/>
      <c r="HQ84" s="66"/>
      <c r="HR84" s="66"/>
      <c r="HS84" s="66"/>
      <c r="HT84" s="66"/>
      <c r="HU84" s="66"/>
      <c r="HV84" s="66"/>
      <c r="HW84" s="66"/>
      <c r="HX84" s="66"/>
      <c r="HY84" s="66"/>
      <c r="HZ84" s="66"/>
      <c r="IA84" s="66"/>
      <c r="IB84" s="66"/>
      <c r="IC84" s="66"/>
      <c r="ID84" s="66"/>
      <c r="IE84" s="66"/>
      <c r="IF84" s="66"/>
      <c r="IG84" s="66"/>
      <c r="IH84" s="66"/>
      <c r="II84" s="66"/>
      <c r="IJ84" s="66"/>
      <c r="IK84" s="66"/>
      <c r="IL84" s="66"/>
      <c r="IM84" s="66"/>
      <c r="IN84" s="66"/>
      <c r="IO84" s="66"/>
      <c r="IP84" s="66"/>
      <c r="IQ84" s="66"/>
      <c r="IR84" s="66"/>
      <c r="IS84" s="66"/>
      <c r="IT84" s="66"/>
      <c r="IU84" s="66"/>
      <c r="IV84" s="66"/>
      <c r="IW84" s="66"/>
      <c r="IX84" s="66"/>
      <c r="IY84" s="66"/>
      <c r="IZ84" s="66"/>
      <c r="JA84" s="66"/>
      <c r="JB84" s="66"/>
      <c r="JC84" s="66"/>
      <c r="JD84" s="66"/>
      <c r="JE84" s="66"/>
      <c r="JF84" s="66"/>
      <c r="JG84" s="66"/>
      <c r="JH84" s="66"/>
      <c r="JI84" s="66"/>
      <c r="JJ84" s="66"/>
      <c r="JK84" s="66"/>
      <c r="JL84" s="66"/>
      <c r="JM84" s="66"/>
      <c r="JN84" s="66"/>
      <c r="JO84" s="66"/>
      <c r="JP84" s="66"/>
      <c r="LL84" s="68"/>
      <c r="LM84" s="66"/>
      <c r="LN84" s="66"/>
      <c r="LO84" s="66"/>
      <c r="LP84" s="66"/>
      <c r="LQ84" s="66"/>
      <c r="LR84" s="66"/>
      <c r="LS84" s="66"/>
      <c r="LT84" s="66"/>
      <c r="LU84" s="66"/>
      <c r="LV84" s="66"/>
      <c r="LW84" s="66"/>
      <c r="LX84" s="66"/>
      <c r="LY84" s="66"/>
      <c r="LZ84" s="66"/>
      <c r="MA84" s="66"/>
      <c r="MB84" s="66"/>
      <c r="MC84" s="66"/>
      <c r="MD84" s="66"/>
      <c r="ME84" s="66"/>
      <c r="MF84" s="66"/>
      <c r="MG84" s="66"/>
      <c r="MH84" s="66"/>
      <c r="MI84" s="66"/>
      <c r="MJ84" s="66"/>
      <c r="MK84" s="66"/>
      <c r="ML84" s="66"/>
      <c r="MM84" s="66"/>
      <c r="MN84" s="66"/>
      <c r="MO84" s="66"/>
      <c r="MP84" s="66"/>
      <c r="MQ84" s="66"/>
      <c r="MR84" s="66"/>
      <c r="MS84" s="66"/>
      <c r="MT84" s="66"/>
      <c r="MU84" s="66"/>
      <c r="MV84" s="66"/>
      <c r="MW84" s="66"/>
      <c r="MX84" s="66"/>
      <c r="MY84" s="66"/>
      <c r="MZ84" s="66"/>
      <c r="NA84" s="66"/>
      <c r="NB84" s="66"/>
      <c r="NC84" s="66"/>
      <c r="ND84" s="66"/>
      <c r="NE84" s="66"/>
      <c r="NF84" s="66"/>
      <c r="NG84" s="66"/>
      <c r="NH84" s="66"/>
      <c r="NI84" s="66"/>
      <c r="NJ84" s="66"/>
      <c r="NK84" s="66"/>
      <c r="NL84" s="66"/>
      <c r="NM84" s="66"/>
      <c r="NN84" s="66"/>
      <c r="NO84" s="66"/>
      <c r="NP84" s="66"/>
      <c r="NQ84" s="66"/>
      <c r="NR84" s="66"/>
      <c r="NS84" s="66"/>
      <c r="NT84" s="66"/>
      <c r="NU84" s="66"/>
      <c r="NV84" s="66"/>
      <c r="NW84" s="66"/>
      <c r="NX84" s="66"/>
      <c r="NY84" s="66"/>
      <c r="NZ84" s="66"/>
      <c r="OA84" s="66"/>
      <c r="OB84" s="66"/>
      <c r="OC84" s="66"/>
      <c r="OD84" s="66"/>
      <c r="OE84" s="66"/>
      <c r="OF84" s="66"/>
      <c r="OG84" s="66"/>
      <c r="OH84" s="66"/>
      <c r="OI84" s="66"/>
      <c r="OJ84" s="66"/>
      <c r="OK84" s="66"/>
      <c r="OL84" s="66"/>
      <c r="OM84" s="66"/>
      <c r="ON84" s="66"/>
      <c r="OO84" s="66"/>
      <c r="OP84" s="66"/>
      <c r="OQ84" s="66"/>
      <c r="OR84" s="66"/>
      <c r="OS84" s="66"/>
      <c r="OT84" s="66"/>
      <c r="OU84" s="66"/>
      <c r="OV84" s="66"/>
      <c r="OW84" s="66"/>
      <c r="OX84" s="66"/>
      <c r="OY84" s="66"/>
      <c r="OZ84" s="66"/>
      <c r="PA84" s="66"/>
      <c r="PB84" s="66"/>
      <c r="PC84" s="66"/>
      <c r="PD84" s="66"/>
      <c r="PE84" s="66"/>
      <c r="PF84" s="66"/>
      <c r="PG84" s="66"/>
      <c r="PH84" s="66"/>
      <c r="PI84" s="66"/>
      <c r="PJ84" s="66"/>
      <c r="PK84" s="66"/>
      <c r="PL84" s="66"/>
      <c r="PM84" s="66"/>
      <c r="PN84" s="66"/>
      <c r="PO84" s="66"/>
      <c r="PP84" s="66"/>
      <c r="PQ84" s="66"/>
      <c r="PR84" s="66"/>
      <c r="PS84" s="66"/>
      <c r="PT84" s="66"/>
      <c r="PU84" s="66"/>
      <c r="PV84" s="66"/>
      <c r="PW84" s="66"/>
      <c r="PX84" s="66"/>
      <c r="PY84" s="66"/>
      <c r="PZ84" s="66"/>
      <c r="QA84" s="66"/>
      <c r="QB84" s="66"/>
      <c r="QC84" s="66"/>
      <c r="QD84" s="66"/>
      <c r="QE84" s="66"/>
      <c r="QF84" s="66"/>
      <c r="QG84" s="66"/>
      <c r="QH84" s="66"/>
      <c r="QI84" s="66"/>
      <c r="QJ84" s="66"/>
      <c r="QK84" s="66"/>
      <c r="QL84" s="66"/>
      <c r="QM84" s="66"/>
      <c r="QN84" s="66"/>
      <c r="QO84" s="66"/>
      <c r="QP84" s="66"/>
      <c r="QQ84" s="66"/>
      <c r="QR84" s="66"/>
      <c r="QS84" s="66"/>
      <c r="QT84" s="66"/>
      <c r="QU84" s="66"/>
      <c r="QV84" s="66"/>
      <c r="QW84" s="66"/>
      <c r="QX84" s="66"/>
      <c r="QY84" s="66"/>
      <c r="QZ84" s="66"/>
      <c r="RA84" s="66"/>
      <c r="RB84" s="66"/>
      <c r="RC84" s="66"/>
      <c r="RD84" s="66"/>
      <c r="RE84" s="66"/>
      <c r="RF84" s="66"/>
      <c r="RG84" s="66"/>
      <c r="RH84" s="66"/>
      <c r="RI84" s="66"/>
      <c r="RJ84" s="66"/>
      <c r="RK84" s="66"/>
      <c r="RL84" s="66"/>
      <c r="RM84" s="66"/>
      <c r="RN84" s="66"/>
      <c r="RO84" s="66"/>
      <c r="RP84" s="66"/>
      <c r="RQ84" s="66"/>
      <c r="RR84" s="66"/>
      <c r="RS84" s="66"/>
      <c r="RT84" s="66"/>
      <c r="RU84" s="66"/>
      <c r="RV84" s="66"/>
      <c r="RW84" s="66"/>
      <c r="RX84" s="66"/>
      <c r="RY84" s="66"/>
      <c r="RZ84" s="66"/>
      <c r="SA84" s="66"/>
      <c r="SB84" s="66"/>
      <c r="SC84" s="66"/>
    </row>
    <row r="85" spans="1:497" s="1" customFormat="1" ht="32" x14ac:dyDescent="0.35">
      <c r="A85" s="26" t="s">
        <v>396</v>
      </c>
      <c r="B85" s="16" t="s">
        <v>63</v>
      </c>
      <c r="C85" s="8"/>
      <c r="D85" s="8"/>
      <c r="E85" s="8"/>
      <c r="F85" s="8" t="s">
        <v>0</v>
      </c>
      <c r="G85" s="14">
        <v>60</v>
      </c>
      <c r="H85" s="14"/>
      <c r="I85" s="10"/>
      <c r="J85" s="24"/>
      <c r="K85" s="7"/>
      <c r="L85" s="7"/>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c r="IX85" s="2"/>
      <c r="IY85" s="2"/>
      <c r="IZ85" s="2"/>
      <c r="JA85" s="2"/>
      <c r="JB85" s="2"/>
      <c r="JC85" s="2"/>
      <c r="JD85" s="2"/>
      <c r="JE85" s="2"/>
      <c r="JF85" s="2"/>
      <c r="JG85" s="2"/>
      <c r="JH85" s="2"/>
      <c r="JI85" s="2"/>
      <c r="JJ85" s="2"/>
      <c r="JK85" s="2"/>
      <c r="JL85" s="2"/>
      <c r="JM85" s="2"/>
      <c r="JN85" s="2"/>
      <c r="JO85" s="2"/>
      <c r="JP85" s="2"/>
      <c r="LL85" s="5"/>
      <c r="LM85" s="2"/>
      <c r="LN85" s="2"/>
      <c r="LO85" s="2"/>
      <c r="LP85" s="2"/>
      <c r="LQ85" s="2"/>
      <c r="LR85" s="2"/>
      <c r="LS85" s="2"/>
      <c r="LT85" s="2"/>
      <c r="LU85" s="2"/>
      <c r="LV85" s="2"/>
      <c r="LW85" s="2"/>
      <c r="LX85" s="2"/>
      <c r="LY85" s="2"/>
      <c r="LZ85" s="2"/>
      <c r="MA85" s="2"/>
      <c r="MB85" s="2"/>
      <c r="MC85" s="2"/>
      <c r="MD85" s="2"/>
      <c r="ME85" s="2"/>
      <c r="MF85" s="2"/>
      <c r="MG85" s="2"/>
      <c r="MH85" s="2"/>
      <c r="MI85" s="2"/>
      <c r="MJ85" s="2"/>
      <c r="MK85" s="2"/>
      <c r="ML85" s="2"/>
      <c r="MM85" s="2"/>
      <c r="MN85" s="2"/>
      <c r="MO85" s="2"/>
      <c r="MP85" s="2"/>
      <c r="MQ85" s="2"/>
      <c r="MR85" s="2"/>
      <c r="MS85" s="2"/>
      <c r="MT85" s="2"/>
      <c r="MU85" s="2"/>
      <c r="MV85" s="2"/>
      <c r="MW85" s="2"/>
      <c r="MX85" s="2"/>
      <c r="MY85" s="2"/>
      <c r="MZ85" s="2"/>
      <c r="NA85" s="2"/>
      <c r="NB85" s="2"/>
      <c r="NC85" s="2"/>
      <c r="ND85" s="2"/>
      <c r="NE85" s="2"/>
      <c r="NF85" s="2"/>
      <c r="NG85" s="2"/>
      <c r="NH85" s="2"/>
      <c r="NI85" s="2"/>
      <c r="NJ85" s="2"/>
      <c r="NK85" s="2"/>
      <c r="NL85" s="2"/>
      <c r="NM85" s="2"/>
      <c r="NN85" s="2"/>
      <c r="NO85" s="2"/>
      <c r="NP85" s="2"/>
      <c r="NQ85" s="2"/>
      <c r="NR85" s="2"/>
      <c r="NS85" s="2"/>
      <c r="NT85" s="2"/>
      <c r="NU85" s="2"/>
      <c r="NV85" s="2"/>
      <c r="NW85" s="2"/>
      <c r="NX85" s="2"/>
      <c r="NY85" s="2"/>
      <c r="NZ85" s="2"/>
      <c r="OA85" s="2"/>
      <c r="OB85" s="2"/>
      <c r="OC85" s="2"/>
      <c r="OD85" s="2"/>
      <c r="OE85" s="2"/>
      <c r="OF85" s="2"/>
      <c r="OG85" s="2"/>
      <c r="OH85" s="2"/>
      <c r="OI85" s="2"/>
      <c r="OJ85" s="2"/>
      <c r="OK85" s="2"/>
      <c r="OL85" s="2"/>
      <c r="OM85" s="2"/>
      <c r="ON85" s="2"/>
      <c r="OO85" s="2"/>
      <c r="OP85" s="2"/>
      <c r="OQ85" s="2"/>
      <c r="OR85" s="2"/>
      <c r="OS85" s="2"/>
      <c r="OT85" s="2"/>
      <c r="OU85" s="2"/>
      <c r="OV85" s="2"/>
      <c r="OW85" s="2"/>
      <c r="OX85" s="2"/>
      <c r="OY85" s="2"/>
      <c r="OZ85" s="2"/>
      <c r="PA85" s="2"/>
      <c r="PB85" s="2"/>
      <c r="PC85" s="2"/>
      <c r="PD85" s="2"/>
      <c r="PE85" s="2"/>
      <c r="PF85" s="2"/>
      <c r="PG85" s="2"/>
      <c r="PH85" s="2"/>
      <c r="PI85" s="2"/>
      <c r="PJ85" s="2"/>
      <c r="PK85" s="2"/>
      <c r="PL85" s="2"/>
      <c r="PM85" s="2"/>
      <c r="PN85" s="2"/>
      <c r="PO85" s="2"/>
      <c r="PP85" s="2"/>
      <c r="PQ85" s="2"/>
      <c r="PR85" s="2"/>
      <c r="PS85" s="2"/>
      <c r="PT85" s="2"/>
      <c r="PU85" s="2"/>
      <c r="PV85" s="2"/>
      <c r="PW85" s="2"/>
      <c r="PX85" s="2"/>
      <c r="PY85" s="2"/>
      <c r="PZ85" s="2"/>
      <c r="QA85" s="2"/>
      <c r="QB85" s="2"/>
      <c r="QC85" s="2"/>
      <c r="QD85" s="2"/>
      <c r="QE85" s="2"/>
      <c r="QF85" s="2"/>
      <c r="QG85" s="2"/>
      <c r="QH85" s="2"/>
      <c r="QI85" s="2"/>
      <c r="QJ85" s="2"/>
      <c r="QK85" s="2"/>
      <c r="QL85" s="2"/>
      <c r="QM85" s="2"/>
      <c r="QN85" s="2"/>
      <c r="QO85" s="2"/>
      <c r="QP85" s="2"/>
      <c r="QQ85" s="2"/>
      <c r="QR85" s="2"/>
      <c r="QS85" s="2"/>
      <c r="QT85" s="2"/>
      <c r="QU85" s="2"/>
      <c r="QV85" s="2"/>
      <c r="QW85" s="2"/>
      <c r="QX85" s="2"/>
      <c r="QY85" s="2"/>
      <c r="QZ85" s="2"/>
      <c r="RA85" s="2"/>
      <c r="RB85" s="2"/>
      <c r="RC85" s="2"/>
      <c r="RD85" s="2"/>
      <c r="RE85" s="2"/>
      <c r="RF85" s="2"/>
      <c r="RG85" s="2"/>
      <c r="RH85" s="2"/>
      <c r="RI85" s="2"/>
      <c r="RJ85" s="2"/>
      <c r="RK85" s="2"/>
      <c r="RL85" s="2"/>
      <c r="RM85" s="2"/>
      <c r="RN85" s="2"/>
      <c r="RO85" s="2"/>
      <c r="RP85" s="2"/>
      <c r="RQ85" s="2"/>
      <c r="RR85" s="2"/>
      <c r="RS85" s="2"/>
      <c r="RT85" s="2"/>
      <c r="RU85" s="2"/>
      <c r="RV85" s="2"/>
      <c r="RW85" s="2"/>
      <c r="RX85" s="2"/>
      <c r="RY85" s="2"/>
      <c r="RZ85" s="2"/>
      <c r="SA85" s="2"/>
      <c r="SB85" s="2"/>
      <c r="SC85" s="2"/>
    </row>
    <row r="86" spans="1:497" s="1" customFormat="1" x14ac:dyDescent="0.35">
      <c r="A86" s="8"/>
      <c r="B86" s="34"/>
      <c r="C86" s="10"/>
      <c r="D86" s="10"/>
      <c r="E86" s="10"/>
      <c r="F86" s="10"/>
      <c r="G86" s="14"/>
      <c r="I86" s="10"/>
      <c r="J86" s="24"/>
      <c r="K86" s="7"/>
      <c r="L86" s="7"/>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LL86" s="5"/>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row>
    <row r="87" spans="1:497" s="1" customFormat="1" x14ac:dyDescent="0.35">
      <c r="A87" s="26" t="s">
        <v>397</v>
      </c>
      <c r="B87" s="34" t="s">
        <v>65</v>
      </c>
      <c r="C87" s="8"/>
      <c r="D87" s="8"/>
      <c r="E87" s="8"/>
      <c r="F87" s="8"/>
      <c r="G87" s="22"/>
      <c r="I87" s="10"/>
      <c r="J87" s="24"/>
      <c r="K87" s="7"/>
      <c r="L87" s="7"/>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LL87" s="5"/>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row>
    <row r="88" spans="1:497" s="1" customFormat="1" ht="32" x14ac:dyDescent="0.35">
      <c r="A88" s="26" t="s">
        <v>398</v>
      </c>
      <c r="B88" s="9" t="s">
        <v>11</v>
      </c>
      <c r="C88" s="8" t="s">
        <v>23</v>
      </c>
      <c r="D88" s="8"/>
      <c r="E88" s="8" t="s">
        <v>24</v>
      </c>
      <c r="F88" s="8" t="s">
        <v>67</v>
      </c>
      <c r="G88" s="14">
        <v>440</v>
      </c>
      <c r="I88" s="10"/>
      <c r="J88" s="24"/>
      <c r="K88" s="7"/>
      <c r="L88" s="7"/>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c r="IX88" s="2"/>
      <c r="IY88" s="2"/>
      <c r="IZ88" s="2"/>
      <c r="JA88" s="2"/>
      <c r="JB88" s="2"/>
      <c r="JC88" s="2"/>
      <c r="JD88" s="2"/>
      <c r="JE88" s="2"/>
      <c r="JF88" s="2"/>
      <c r="JG88" s="2"/>
      <c r="JH88" s="2"/>
      <c r="JI88" s="2"/>
      <c r="JJ88" s="2"/>
      <c r="JK88" s="2"/>
      <c r="JL88" s="2"/>
      <c r="JM88" s="2"/>
      <c r="JN88" s="2"/>
      <c r="JO88" s="2"/>
      <c r="JP88" s="2"/>
      <c r="LL88" s="5"/>
      <c r="LM88" s="2"/>
      <c r="LN88" s="2"/>
      <c r="LO88" s="2"/>
      <c r="LP88" s="2"/>
      <c r="LQ88" s="2"/>
      <c r="LR88" s="2"/>
      <c r="LS88" s="2"/>
      <c r="LT88" s="2"/>
      <c r="LU88" s="2"/>
      <c r="LV88" s="2"/>
      <c r="LW88" s="2"/>
      <c r="LX88" s="2"/>
      <c r="LY88" s="2"/>
      <c r="LZ88" s="2"/>
      <c r="MA88" s="2"/>
      <c r="MB88" s="2"/>
      <c r="MC88" s="2"/>
      <c r="MD88" s="2"/>
      <c r="ME88" s="2"/>
      <c r="MF88" s="2"/>
      <c r="MG88" s="2"/>
      <c r="MH88" s="2"/>
      <c r="MI88" s="2"/>
      <c r="MJ88" s="2"/>
      <c r="MK88" s="2"/>
      <c r="ML88" s="2"/>
      <c r="MM88" s="2"/>
      <c r="MN88" s="2"/>
      <c r="MO88" s="2"/>
      <c r="MP88" s="2"/>
      <c r="MQ88" s="2"/>
      <c r="MR88" s="2"/>
      <c r="MS88" s="2"/>
      <c r="MT88" s="2"/>
      <c r="MU88" s="2"/>
      <c r="MV88" s="2"/>
      <c r="MW88" s="2"/>
      <c r="MX88" s="2"/>
      <c r="MY88" s="2"/>
      <c r="MZ88" s="2"/>
      <c r="NA88" s="2"/>
      <c r="NB88" s="2"/>
      <c r="NC88" s="2"/>
      <c r="ND88" s="2"/>
      <c r="NE88" s="2"/>
      <c r="NF88" s="2"/>
      <c r="NG88" s="2"/>
      <c r="NH88" s="2"/>
      <c r="NI88" s="2"/>
      <c r="NJ88" s="2"/>
      <c r="NK88" s="2"/>
      <c r="NL88" s="2"/>
      <c r="NM88" s="2"/>
      <c r="NN88" s="2"/>
      <c r="NO88" s="2"/>
      <c r="NP88" s="2"/>
      <c r="NQ88" s="2"/>
      <c r="NR88" s="2"/>
      <c r="NS88" s="2"/>
      <c r="NT88" s="2"/>
      <c r="NU88" s="2"/>
      <c r="NV88" s="2"/>
      <c r="NW88" s="2"/>
      <c r="NX88" s="2"/>
      <c r="NY88" s="2"/>
      <c r="NZ88" s="2"/>
      <c r="OA88" s="2"/>
      <c r="OB88" s="2"/>
      <c r="OC88" s="2"/>
      <c r="OD88" s="2"/>
      <c r="OE88" s="2"/>
      <c r="OF88" s="2"/>
      <c r="OG88" s="2"/>
      <c r="OH88" s="2"/>
      <c r="OI88" s="2"/>
      <c r="OJ88" s="2"/>
      <c r="OK88" s="2"/>
      <c r="OL88" s="2"/>
      <c r="OM88" s="2"/>
      <c r="ON88" s="2"/>
      <c r="OO88" s="2"/>
      <c r="OP88" s="2"/>
      <c r="OQ88" s="2"/>
      <c r="OR88" s="2"/>
      <c r="OS88" s="2"/>
      <c r="OT88" s="2"/>
      <c r="OU88" s="2"/>
      <c r="OV88" s="2"/>
      <c r="OW88" s="2"/>
      <c r="OX88" s="2"/>
      <c r="OY88" s="2"/>
      <c r="OZ88" s="2"/>
      <c r="PA88" s="2"/>
      <c r="PB88" s="2"/>
      <c r="PC88" s="2"/>
      <c r="PD88" s="2"/>
      <c r="PE88" s="2"/>
      <c r="PF88" s="2"/>
      <c r="PG88" s="2"/>
      <c r="PH88" s="2"/>
      <c r="PI88" s="2"/>
      <c r="PJ88" s="2"/>
      <c r="PK88" s="2"/>
      <c r="PL88" s="2"/>
      <c r="PM88" s="2"/>
      <c r="PN88" s="2"/>
      <c r="PO88" s="2"/>
      <c r="PP88" s="2"/>
      <c r="PQ88" s="2"/>
      <c r="PR88" s="2"/>
      <c r="PS88" s="2"/>
      <c r="PT88" s="2"/>
      <c r="PU88" s="2"/>
      <c r="PV88" s="2"/>
      <c r="PW88" s="2"/>
      <c r="PX88" s="2"/>
      <c r="PY88" s="2"/>
      <c r="PZ88" s="2"/>
      <c r="QA88" s="2"/>
      <c r="QB88" s="2"/>
      <c r="QC88" s="2"/>
      <c r="QD88" s="2"/>
      <c r="QE88" s="2"/>
      <c r="QF88" s="2"/>
      <c r="QG88" s="2"/>
      <c r="QH88" s="2"/>
      <c r="QI88" s="2"/>
      <c r="QJ88" s="2"/>
      <c r="QK88" s="2"/>
      <c r="QL88" s="2"/>
      <c r="QM88" s="2"/>
      <c r="QN88" s="2"/>
      <c r="QO88" s="2"/>
      <c r="QP88" s="2"/>
      <c r="QQ88" s="2"/>
      <c r="QR88" s="2"/>
      <c r="QS88" s="2"/>
      <c r="QT88" s="2"/>
      <c r="QU88" s="2"/>
      <c r="QV88" s="2"/>
      <c r="QW88" s="2"/>
      <c r="QX88" s="2"/>
      <c r="QY88" s="2"/>
      <c r="QZ88" s="2"/>
      <c r="RA88" s="2"/>
      <c r="RB88" s="2"/>
      <c r="RC88" s="2"/>
      <c r="RD88" s="2"/>
      <c r="RE88" s="2"/>
      <c r="RF88" s="2"/>
      <c r="RG88" s="2"/>
      <c r="RH88" s="2"/>
      <c r="RI88" s="2"/>
      <c r="RJ88" s="2"/>
      <c r="RK88" s="2"/>
      <c r="RL88" s="2"/>
      <c r="RM88" s="2"/>
      <c r="RN88" s="2"/>
      <c r="RO88" s="2"/>
      <c r="RP88" s="2"/>
      <c r="RQ88" s="2"/>
      <c r="RR88" s="2"/>
      <c r="RS88" s="2"/>
      <c r="RT88" s="2"/>
      <c r="RU88" s="2"/>
      <c r="RV88" s="2"/>
      <c r="RW88" s="2"/>
      <c r="RX88" s="2"/>
      <c r="RY88" s="2"/>
      <c r="RZ88" s="2"/>
      <c r="SA88" s="2"/>
      <c r="SB88" s="2"/>
      <c r="SC88" s="2"/>
    </row>
    <row r="89" spans="1:497" s="1" customFormat="1" ht="32" x14ac:dyDescent="0.35">
      <c r="A89" s="26" t="s">
        <v>399</v>
      </c>
      <c r="B89" s="9" t="s">
        <v>275</v>
      </c>
      <c r="C89" s="8">
        <v>91932</v>
      </c>
      <c r="D89" s="8"/>
      <c r="E89" s="8" t="s">
        <v>21</v>
      </c>
      <c r="F89" s="8" t="s">
        <v>67</v>
      </c>
      <c r="G89" s="14">
        <f>G88</f>
        <v>440</v>
      </c>
      <c r="I89" s="10"/>
      <c r="J89" s="24"/>
      <c r="K89" s="7"/>
      <c r="L89" s="7"/>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LL89" s="5"/>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2"/>
      <c r="PD89" s="2"/>
      <c r="PE89" s="2"/>
      <c r="PF89" s="2"/>
      <c r="PG89" s="2"/>
      <c r="PH89" s="2"/>
      <c r="PI89" s="2"/>
      <c r="PJ89" s="2"/>
      <c r="PK89" s="2"/>
      <c r="PL89" s="2"/>
      <c r="PM89" s="2"/>
      <c r="PN89" s="2"/>
      <c r="PO89" s="2"/>
      <c r="PP89" s="2"/>
      <c r="PQ89" s="2"/>
      <c r="PR89" s="2"/>
      <c r="PS89" s="2"/>
      <c r="PT89" s="2"/>
      <c r="PU89" s="2"/>
      <c r="PV89" s="2"/>
      <c r="PW89" s="2"/>
      <c r="PX89" s="2"/>
      <c r="PY89" s="2"/>
      <c r="PZ89" s="2"/>
      <c r="QA89" s="2"/>
      <c r="QB89" s="2"/>
      <c r="QC89" s="2"/>
      <c r="QD89" s="2"/>
      <c r="QE89" s="2"/>
      <c r="QF89" s="2"/>
      <c r="QG89" s="2"/>
      <c r="QH89" s="2"/>
      <c r="QI89" s="2"/>
      <c r="QJ89" s="2"/>
      <c r="QK89" s="2"/>
      <c r="QL89" s="2"/>
      <c r="QM89" s="2"/>
      <c r="QN89" s="2"/>
      <c r="QO89" s="2"/>
      <c r="QP89" s="2"/>
      <c r="QQ89" s="2"/>
      <c r="QR89" s="2"/>
      <c r="QS89" s="2"/>
      <c r="QT89" s="2"/>
      <c r="QU89" s="2"/>
      <c r="QV89" s="2"/>
      <c r="QW89" s="2"/>
      <c r="QX89" s="2"/>
      <c r="QY89" s="2"/>
      <c r="QZ89" s="2"/>
      <c r="RA89" s="2"/>
      <c r="RB89" s="2"/>
      <c r="RC89" s="2"/>
      <c r="RD89" s="2"/>
      <c r="RE89" s="2"/>
      <c r="RF89" s="2"/>
      <c r="RG89" s="2"/>
      <c r="RH89" s="2"/>
      <c r="RI89" s="2"/>
      <c r="RJ89" s="2"/>
      <c r="RK89" s="2"/>
      <c r="RL89" s="2"/>
      <c r="RM89" s="2"/>
      <c r="RN89" s="2"/>
      <c r="RO89" s="2"/>
      <c r="RP89" s="2"/>
      <c r="RQ89" s="2"/>
      <c r="RR89" s="2"/>
      <c r="RS89" s="2"/>
      <c r="RT89" s="2"/>
      <c r="RU89" s="2"/>
      <c r="RV89" s="2"/>
      <c r="RW89" s="2"/>
      <c r="RX89" s="2"/>
      <c r="RY89" s="2"/>
      <c r="RZ89" s="2"/>
      <c r="SA89" s="2"/>
      <c r="SB89" s="2"/>
      <c r="SC89" s="2"/>
    </row>
    <row r="90" spans="1:497" s="1" customFormat="1" x14ac:dyDescent="0.35">
      <c r="A90" s="26" t="s">
        <v>400</v>
      </c>
      <c r="B90" s="9" t="s">
        <v>72</v>
      </c>
      <c r="C90" s="8"/>
      <c r="D90" s="8"/>
      <c r="E90" s="8"/>
      <c r="F90" s="8" t="s">
        <v>67</v>
      </c>
      <c r="G90" s="14">
        <v>360</v>
      </c>
      <c r="I90" s="10"/>
      <c r="J90" s="24"/>
      <c r="K90" s="7"/>
      <c r="L90" s="7"/>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LL90" s="5"/>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row>
    <row r="91" spans="1:497" s="1" customFormat="1" x14ac:dyDescent="0.35">
      <c r="A91" s="26" t="s">
        <v>401</v>
      </c>
      <c r="B91" s="9" t="s">
        <v>74</v>
      </c>
      <c r="C91" s="8"/>
      <c r="D91" s="8"/>
      <c r="E91" s="8"/>
      <c r="F91" s="8" t="s">
        <v>67</v>
      </c>
      <c r="G91" s="14">
        <v>2</v>
      </c>
      <c r="I91" s="10"/>
      <c r="J91" s="24"/>
      <c r="K91" s="7"/>
      <c r="L91" s="7"/>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LL91" s="5"/>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row>
    <row r="92" spans="1:497" s="1" customFormat="1" x14ac:dyDescent="0.35">
      <c r="A92" s="26" t="s">
        <v>402</v>
      </c>
      <c r="B92" s="16" t="s">
        <v>277</v>
      </c>
      <c r="C92" s="8"/>
      <c r="D92" s="8"/>
      <c r="E92" s="8" t="s">
        <v>21</v>
      </c>
      <c r="F92" s="8" t="s">
        <v>0</v>
      </c>
      <c r="G92" s="14">
        <f>G89*2.4</f>
        <v>1056</v>
      </c>
      <c r="I92" s="10"/>
      <c r="J92" s="24"/>
      <c r="K92" s="7"/>
      <c r="L92" s="7"/>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LL92" s="5"/>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row>
    <row r="93" spans="1:497" s="1" customFormat="1" x14ac:dyDescent="0.35">
      <c r="A93" s="26" t="s">
        <v>403</v>
      </c>
      <c r="B93" s="16" t="s">
        <v>78</v>
      </c>
      <c r="C93" s="8"/>
      <c r="D93" s="8"/>
      <c r="E93" s="8"/>
      <c r="F93" s="8" t="s">
        <v>0</v>
      </c>
      <c r="G93" s="14">
        <v>60</v>
      </c>
      <c r="I93" s="14"/>
      <c r="J93" s="24"/>
      <c r="K93" s="7"/>
      <c r="L93" s="7"/>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LL93" s="5"/>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row>
    <row r="94" spans="1:497" s="1" customFormat="1" x14ac:dyDescent="0.35">
      <c r="A94" s="26" t="s">
        <v>404</v>
      </c>
      <c r="B94" s="16" t="s">
        <v>80</v>
      </c>
      <c r="C94" s="8"/>
      <c r="D94" s="8"/>
      <c r="E94" s="8"/>
      <c r="F94" s="8" t="s">
        <v>0</v>
      </c>
      <c r="G94" s="14">
        <v>180</v>
      </c>
      <c r="I94" s="14"/>
      <c r="J94" s="24"/>
      <c r="K94" s="7"/>
      <c r="L94" s="7"/>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LL94" s="5"/>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row>
    <row r="95" spans="1:497" s="1" customFormat="1" x14ac:dyDescent="0.35">
      <c r="A95" s="26" t="s">
        <v>405</v>
      </c>
      <c r="B95" s="16" t="s">
        <v>246</v>
      </c>
      <c r="C95" s="8"/>
      <c r="D95" s="8"/>
      <c r="E95" s="8"/>
      <c r="F95" s="8" t="s">
        <v>0</v>
      </c>
      <c r="G95" s="14">
        <f>G92+G97*2</f>
        <v>1858</v>
      </c>
      <c r="I95" s="10"/>
      <c r="J95" s="24"/>
      <c r="K95" s="7"/>
      <c r="L95" s="7"/>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LL95" s="5"/>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row>
    <row r="96" spans="1:497" s="38" customFormat="1" x14ac:dyDescent="0.35">
      <c r="A96" s="26" t="s">
        <v>406</v>
      </c>
      <c r="B96" s="16" t="s">
        <v>84</v>
      </c>
      <c r="C96" s="8"/>
      <c r="D96" s="8"/>
      <c r="E96" s="8"/>
      <c r="F96" s="8" t="s">
        <v>0</v>
      </c>
      <c r="G96" s="14">
        <v>80</v>
      </c>
      <c r="H96" s="1"/>
      <c r="I96" s="10"/>
      <c r="J96" s="24"/>
      <c r="K96" s="7"/>
      <c r="L96" s="7"/>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row>
    <row r="97" spans="1:497" s="38" customFormat="1" x14ac:dyDescent="0.35">
      <c r="A97" s="26" t="s">
        <v>407</v>
      </c>
      <c r="B97" s="16" t="s">
        <v>234</v>
      </c>
      <c r="C97" s="8"/>
      <c r="D97" s="8"/>
      <c r="E97" s="8"/>
      <c r="F97" s="8" t="s">
        <v>0</v>
      </c>
      <c r="G97" s="14">
        <f>G90*1.1+5</f>
        <v>401.00000000000006</v>
      </c>
      <c r="H97" s="1"/>
      <c r="I97" s="10"/>
      <c r="J97" s="24"/>
      <c r="K97" s="7"/>
      <c r="L97" s="7"/>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row>
    <row r="98" spans="1:497" x14ac:dyDescent="0.35">
      <c r="A98" s="43"/>
      <c r="B98" s="16"/>
      <c r="C98" s="28"/>
      <c r="D98" s="28"/>
      <c r="E98" s="8"/>
      <c r="F98" s="8"/>
      <c r="G98" s="14"/>
      <c r="H98" s="14"/>
      <c r="I98" s="10"/>
      <c r="J98" s="24"/>
      <c r="K98" s="7"/>
      <c r="L98" s="7"/>
    </row>
    <row r="99" spans="1:497" x14ac:dyDescent="0.35">
      <c r="A99" s="8" t="s">
        <v>26</v>
      </c>
      <c r="B99" s="34" t="s">
        <v>327</v>
      </c>
      <c r="C99" s="28"/>
      <c r="D99" s="28"/>
      <c r="E99" s="8"/>
      <c r="F99" s="8"/>
      <c r="G99" s="14"/>
      <c r="H99" s="22"/>
      <c r="I99" s="15"/>
      <c r="J99" s="24"/>
      <c r="K99" s="7"/>
      <c r="L99" s="7"/>
    </row>
    <row r="100" spans="1:497" x14ac:dyDescent="0.35">
      <c r="A100" s="26" t="s">
        <v>408</v>
      </c>
      <c r="B100" s="34" t="s">
        <v>28</v>
      </c>
      <c r="C100" s="10"/>
      <c r="D100" s="10"/>
      <c r="E100" s="10"/>
      <c r="F100" s="10"/>
      <c r="G100" s="14"/>
      <c r="H100" s="22"/>
      <c r="I100" s="10"/>
      <c r="J100" s="24"/>
      <c r="K100" s="7"/>
      <c r="L100" s="7"/>
    </row>
    <row r="101" spans="1:497" x14ac:dyDescent="0.35">
      <c r="A101" s="26"/>
      <c r="B101" s="9" t="s">
        <v>29</v>
      </c>
      <c r="C101" s="8"/>
      <c r="D101" s="8"/>
      <c r="E101" s="8"/>
      <c r="F101" s="8"/>
      <c r="G101" s="19"/>
      <c r="H101" s="22"/>
      <c r="I101" s="10"/>
      <c r="J101" s="24"/>
      <c r="K101" s="17"/>
      <c r="L101" s="7"/>
    </row>
    <row r="102" spans="1:497" x14ac:dyDescent="0.35">
      <c r="A102" s="26" t="s">
        <v>409</v>
      </c>
      <c r="B102" s="9" t="s">
        <v>238</v>
      </c>
      <c r="C102" s="8" t="s">
        <v>237</v>
      </c>
      <c r="D102" s="8"/>
      <c r="E102" s="19" t="s">
        <v>30</v>
      </c>
      <c r="F102" s="8" t="s">
        <v>0</v>
      </c>
      <c r="G102" s="14">
        <v>1</v>
      </c>
      <c r="H102" s="22"/>
      <c r="I102" s="10"/>
      <c r="J102" s="24"/>
      <c r="K102" s="17"/>
      <c r="L102" s="7"/>
    </row>
    <row r="103" spans="1:497" x14ac:dyDescent="0.35">
      <c r="A103" s="26" t="s">
        <v>410</v>
      </c>
      <c r="B103" s="9" t="s">
        <v>240</v>
      </c>
      <c r="C103" s="8" t="s">
        <v>239</v>
      </c>
      <c r="D103" s="8"/>
      <c r="E103" s="8"/>
      <c r="F103" s="8" t="s">
        <v>0</v>
      </c>
      <c r="G103" s="19">
        <f>G102</f>
        <v>1</v>
      </c>
      <c r="H103" s="22"/>
      <c r="I103" s="10"/>
      <c r="J103" s="24"/>
      <c r="K103" s="17"/>
      <c r="L103" s="7"/>
    </row>
    <row r="104" spans="1:497" ht="32" x14ac:dyDescent="0.35">
      <c r="A104" s="26" t="s">
        <v>411</v>
      </c>
      <c r="B104" s="9" t="s">
        <v>31</v>
      </c>
      <c r="C104" s="8" t="s">
        <v>235</v>
      </c>
      <c r="D104" s="8"/>
      <c r="E104" s="8" t="s">
        <v>236</v>
      </c>
      <c r="F104" s="8" t="s">
        <v>0</v>
      </c>
      <c r="G104" s="19">
        <f>G102</f>
        <v>1</v>
      </c>
      <c r="H104" s="14"/>
      <c r="I104" s="10"/>
      <c r="J104" s="24"/>
      <c r="K104" s="17"/>
      <c r="L104" s="7"/>
    </row>
    <row r="105" spans="1:497" ht="48" x14ac:dyDescent="0.35">
      <c r="A105" s="26" t="s">
        <v>412</v>
      </c>
      <c r="B105" s="9" t="s">
        <v>32</v>
      </c>
      <c r="C105" s="8" t="s">
        <v>33</v>
      </c>
      <c r="D105" s="8"/>
      <c r="E105" s="8" t="s">
        <v>34</v>
      </c>
      <c r="F105" s="8" t="s">
        <v>0</v>
      </c>
      <c r="G105" s="19">
        <f>G102</f>
        <v>1</v>
      </c>
      <c r="H105" s="14"/>
      <c r="I105" s="10"/>
      <c r="J105" s="24"/>
      <c r="K105" s="17"/>
      <c r="L105" s="7"/>
    </row>
    <row r="106" spans="1:497" x14ac:dyDescent="0.35">
      <c r="A106" s="26" t="s">
        <v>413</v>
      </c>
      <c r="B106" s="9" t="s">
        <v>54</v>
      </c>
      <c r="C106" s="8" t="s">
        <v>55</v>
      </c>
      <c r="D106" s="8"/>
      <c r="E106" s="8" t="s">
        <v>34</v>
      </c>
      <c r="F106" s="8" t="s">
        <v>0</v>
      </c>
      <c r="G106" s="19">
        <f>G102</f>
        <v>1</v>
      </c>
      <c r="H106" s="14"/>
      <c r="I106" s="8"/>
      <c r="J106" s="24"/>
      <c r="K106" s="17"/>
      <c r="L106" s="7"/>
    </row>
    <row r="107" spans="1:497" x14ac:dyDescent="0.35">
      <c r="A107" s="26" t="s">
        <v>414</v>
      </c>
      <c r="B107" s="16" t="s">
        <v>35</v>
      </c>
      <c r="C107" s="8" t="s">
        <v>36</v>
      </c>
      <c r="D107" s="8"/>
      <c r="E107" s="8" t="s">
        <v>37</v>
      </c>
      <c r="F107" s="8" t="s">
        <v>0</v>
      </c>
      <c r="G107" s="19">
        <f>G102</f>
        <v>1</v>
      </c>
      <c r="H107" s="14"/>
      <c r="I107" s="8"/>
      <c r="J107" s="24"/>
      <c r="K107" s="17"/>
      <c r="L107" s="7"/>
    </row>
    <row r="108" spans="1:497" x14ac:dyDescent="0.35">
      <c r="A108" s="26" t="s">
        <v>415</v>
      </c>
      <c r="B108" s="9" t="s">
        <v>38</v>
      </c>
      <c r="C108" s="8" t="s">
        <v>40</v>
      </c>
      <c r="D108" s="8"/>
      <c r="E108" s="8" t="s">
        <v>30</v>
      </c>
      <c r="F108" s="8" t="s">
        <v>0</v>
      </c>
      <c r="G108" s="19">
        <f>G102</f>
        <v>1</v>
      </c>
      <c r="H108" s="14"/>
      <c r="I108" s="8"/>
      <c r="J108" s="24"/>
      <c r="K108" s="17"/>
      <c r="L108" s="7"/>
    </row>
    <row r="109" spans="1:497" x14ac:dyDescent="0.35">
      <c r="A109" s="26" t="s">
        <v>416</v>
      </c>
      <c r="B109" s="9" t="s">
        <v>301</v>
      </c>
      <c r="C109" s="8" t="s">
        <v>39</v>
      </c>
      <c r="D109" s="8"/>
      <c r="E109" s="8" t="s">
        <v>34</v>
      </c>
      <c r="F109" s="8" t="s">
        <v>0</v>
      </c>
      <c r="G109" s="14">
        <v>4</v>
      </c>
      <c r="H109" s="14"/>
      <c r="I109" s="10"/>
      <c r="J109" s="24"/>
      <c r="K109" s="17"/>
      <c r="L109" s="7"/>
    </row>
    <row r="110" spans="1:497" x14ac:dyDescent="0.35">
      <c r="A110" s="26" t="s">
        <v>417</v>
      </c>
      <c r="B110" s="9" t="s">
        <v>41</v>
      </c>
      <c r="C110" s="8" t="s">
        <v>42</v>
      </c>
      <c r="D110" s="8">
        <v>30412121802</v>
      </c>
      <c r="E110" s="19" t="s">
        <v>30</v>
      </c>
      <c r="F110" s="8" t="s">
        <v>0</v>
      </c>
      <c r="G110" s="19">
        <f>G102</f>
        <v>1</v>
      </c>
      <c r="H110" s="14"/>
      <c r="I110" s="10"/>
      <c r="J110" s="24"/>
      <c r="K110" s="17"/>
      <c r="L110" s="7"/>
    </row>
    <row r="111" spans="1:497" s="18" customFormat="1" x14ac:dyDescent="0.35">
      <c r="A111" s="26" t="s">
        <v>418</v>
      </c>
      <c r="B111" s="9" t="s">
        <v>43</v>
      </c>
      <c r="C111" s="8" t="s">
        <v>303</v>
      </c>
      <c r="D111" s="8"/>
      <c r="E111" s="8" t="s">
        <v>44</v>
      </c>
      <c r="F111" s="8" t="s">
        <v>0</v>
      </c>
      <c r="G111" s="19">
        <f>G102</f>
        <v>1</v>
      </c>
      <c r="H111" s="14"/>
      <c r="I111" s="8"/>
      <c r="J111" s="24"/>
      <c r="K111" s="17"/>
      <c r="L111" s="7"/>
    </row>
    <row r="112" spans="1:497" x14ac:dyDescent="0.35">
      <c r="A112" s="26" t="s">
        <v>419</v>
      </c>
      <c r="B112" s="9" t="s">
        <v>45</v>
      </c>
      <c r="C112" s="8" t="s">
        <v>306</v>
      </c>
      <c r="D112" s="8"/>
      <c r="E112" s="8" t="s">
        <v>44</v>
      </c>
      <c r="F112" s="8" t="s">
        <v>0</v>
      </c>
      <c r="G112" s="19">
        <f>G102</f>
        <v>1</v>
      </c>
      <c r="H112" s="14"/>
      <c r="I112" s="10"/>
      <c r="J112" s="24"/>
      <c r="K112" s="17"/>
      <c r="L112" s="7"/>
    </row>
    <row r="113" spans="1:16" x14ac:dyDescent="0.35">
      <c r="A113" s="26" t="s">
        <v>420</v>
      </c>
      <c r="B113" s="9" t="s">
        <v>305</v>
      </c>
      <c r="C113" s="8" t="s">
        <v>304</v>
      </c>
      <c r="D113" s="8"/>
      <c r="E113" s="8" t="s">
        <v>44</v>
      </c>
      <c r="F113" s="8" t="s">
        <v>0</v>
      </c>
      <c r="G113" s="19">
        <f>2*G111</f>
        <v>2</v>
      </c>
      <c r="H113" s="14"/>
      <c r="I113" s="10"/>
      <c r="J113" s="24"/>
      <c r="K113" s="17"/>
      <c r="L113" s="7"/>
      <c r="M113" s="7"/>
      <c r="N113" s="7"/>
      <c r="O113" s="7"/>
      <c r="P113" s="7"/>
    </row>
    <row r="114" spans="1:16" ht="32" x14ac:dyDescent="0.35">
      <c r="A114" s="26" t="s">
        <v>421</v>
      </c>
      <c r="B114" s="9" t="s">
        <v>519</v>
      </c>
      <c r="C114" s="8" t="s">
        <v>521</v>
      </c>
      <c r="D114" s="8"/>
      <c r="E114" s="8" t="s">
        <v>48</v>
      </c>
      <c r="F114" s="8" t="s">
        <v>0</v>
      </c>
      <c r="G114" s="14">
        <v>1</v>
      </c>
      <c r="H114" s="14"/>
      <c r="I114" s="10"/>
      <c r="J114" s="24"/>
      <c r="K114" s="17"/>
      <c r="L114" s="7"/>
      <c r="M114" s="7"/>
      <c r="N114" s="7"/>
      <c r="O114" s="7"/>
      <c r="P114" s="7"/>
    </row>
    <row r="115" spans="1:16" ht="32" x14ac:dyDescent="0.35">
      <c r="A115" s="26" t="s">
        <v>422</v>
      </c>
      <c r="B115" s="9" t="s">
        <v>49</v>
      </c>
      <c r="C115" s="8" t="s">
        <v>241</v>
      </c>
      <c r="D115" s="8"/>
      <c r="E115" s="8" t="s">
        <v>185</v>
      </c>
      <c r="F115" s="8" t="s">
        <v>0</v>
      </c>
      <c r="G115" s="14">
        <v>11</v>
      </c>
      <c r="H115" s="14"/>
      <c r="I115" s="10"/>
      <c r="J115" s="24"/>
      <c r="K115" s="17"/>
      <c r="L115" s="7"/>
      <c r="M115" s="7"/>
      <c r="N115" s="7"/>
      <c r="O115" s="7"/>
      <c r="P115" s="7"/>
    </row>
    <row r="116" spans="1:16" x14ac:dyDescent="0.35">
      <c r="A116" s="26" t="s">
        <v>423</v>
      </c>
      <c r="B116" s="16" t="s">
        <v>50</v>
      </c>
      <c r="C116" s="8" t="s">
        <v>51</v>
      </c>
      <c r="D116" s="8"/>
      <c r="E116" s="8"/>
      <c r="F116" s="8" t="s">
        <v>0</v>
      </c>
      <c r="G116" s="19">
        <v>4</v>
      </c>
      <c r="H116" s="14"/>
      <c r="I116" s="14"/>
      <c r="J116" s="24"/>
      <c r="K116" s="17"/>
      <c r="L116" s="7"/>
      <c r="M116" s="7"/>
      <c r="N116" s="7"/>
      <c r="O116" s="7"/>
      <c r="P116" s="7"/>
    </row>
    <row r="117" spans="1:16" x14ac:dyDescent="0.35">
      <c r="A117" s="26" t="s">
        <v>424</v>
      </c>
      <c r="B117" s="16" t="s">
        <v>156</v>
      </c>
      <c r="C117" s="8"/>
      <c r="D117" s="8"/>
      <c r="E117" s="8"/>
      <c r="F117" s="8" t="s">
        <v>0</v>
      </c>
      <c r="G117" s="14">
        <f>G102</f>
        <v>1</v>
      </c>
      <c r="H117" s="14"/>
      <c r="I117" s="10"/>
      <c r="J117" s="24"/>
      <c r="K117" s="17"/>
      <c r="L117" s="7"/>
      <c r="M117" s="7"/>
      <c r="N117" s="7"/>
      <c r="O117" s="7"/>
      <c r="P117" s="7"/>
    </row>
    <row r="118" spans="1:16" x14ac:dyDescent="0.35">
      <c r="A118" s="26" t="s">
        <v>425</v>
      </c>
      <c r="B118" s="16" t="s">
        <v>187</v>
      </c>
      <c r="C118" s="8" t="s">
        <v>184</v>
      </c>
      <c r="D118" s="8"/>
      <c r="E118" s="8" t="s">
        <v>22</v>
      </c>
      <c r="F118" s="8" t="s">
        <v>0</v>
      </c>
      <c r="G118" s="14">
        <f>2*G102</f>
        <v>2</v>
      </c>
      <c r="H118" s="14"/>
      <c r="I118" s="10"/>
      <c r="J118" s="24"/>
      <c r="K118" s="17"/>
      <c r="L118" s="7"/>
      <c r="M118" s="7"/>
      <c r="N118" s="7"/>
      <c r="O118" s="7"/>
      <c r="P118" s="7"/>
    </row>
    <row r="119" spans="1:16" x14ac:dyDescent="0.35">
      <c r="A119" s="26" t="s">
        <v>426</v>
      </c>
      <c r="B119" s="16" t="s">
        <v>242</v>
      </c>
      <c r="C119" s="8" t="s">
        <v>243</v>
      </c>
      <c r="D119" s="8"/>
      <c r="E119" s="8" t="s">
        <v>22</v>
      </c>
      <c r="F119" s="8" t="s">
        <v>0</v>
      </c>
      <c r="G119" s="14">
        <f>2*G102</f>
        <v>2</v>
      </c>
      <c r="H119" s="14"/>
      <c r="I119" s="10"/>
      <c r="J119" s="24"/>
      <c r="K119" s="17"/>
      <c r="L119" s="7"/>
      <c r="M119" s="7"/>
      <c r="N119" s="7"/>
      <c r="O119" s="7"/>
      <c r="P119" s="7"/>
    </row>
    <row r="120" spans="1:16" x14ac:dyDescent="0.35">
      <c r="A120" s="26" t="s">
        <v>427</v>
      </c>
      <c r="B120" s="16" t="s">
        <v>188</v>
      </c>
      <c r="C120" s="8" t="s">
        <v>186</v>
      </c>
      <c r="D120" s="8"/>
      <c r="E120" s="8" t="s">
        <v>34</v>
      </c>
      <c r="F120" s="8" t="s">
        <v>0</v>
      </c>
      <c r="G120" s="14">
        <f>G102</f>
        <v>1</v>
      </c>
      <c r="H120" s="14"/>
      <c r="I120" s="10"/>
      <c r="J120" s="24"/>
      <c r="K120" s="17"/>
      <c r="L120" s="7"/>
      <c r="M120" s="7"/>
      <c r="N120" s="7"/>
      <c r="O120" s="7"/>
      <c r="P120" s="7"/>
    </row>
    <row r="121" spans="1:16" x14ac:dyDescent="0.35">
      <c r="A121" s="26" t="s">
        <v>428</v>
      </c>
      <c r="B121" s="16" t="s">
        <v>302</v>
      </c>
      <c r="C121" s="8" t="s">
        <v>183</v>
      </c>
      <c r="D121" s="8"/>
      <c r="E121" s="8" t="s">
        <v>34</v>
      </c>
      <c r="F121" s="8" t="s">
        <v>0</v>
      </c>
      <c r="G121" s="14">
        <v>2</v>
      </c>
      <c r="H121" s="14"/>
      <c r="I121" s="10"/>
      <c r="J121" s="24"/>
      <c r="K121" s="17"/>
      <c r="L121" s="7"/>
      <c r="M121" s="7"/>
      <c r="N121" s="7"/>
      <c r="O121" s="7"/>
      <c r="P121" s="7"/>
    </row>
    <row r="122" spans="1:16" x14ac:dyDescent="0.35">
      <c r="A122" s="26" t="s">
        <v>429</v>
      </c>
      <c r="B122" s="16" t="s">
        <v>189</v>
      </c>
      <c r="C122" s="8" t="s">
        <v>173</v>
      </c>
      <c r="D122" s="8"/>
      <c r="E122" s="19" t="s">
        <v>30</v>
      </c>
      <c r="F122" s="8" t="s">
        <v>0</v>
      </c>
      <c r="G122" s="14">
        <f>G102</f>
        <v>1</v>
      </c>
      <c r="H122" s="14"/>
      <c r="I122" s="10"/>
      <c r="J122" s="24"/>
      <c r="K122" s="17"/>
      <c r="L122" s="7"/>
      <c r="M122" s="7"/>
      <c r="N122" s="7"/>
      <c r="O122" s="7"/>
      <c r="P122" s="7"/>
    </row>
    <row r="123" spans="1:16" x14ac:dyDescent="0.35">
      <c r="A123" s="26" t="s">
        <v>430</v>
      </c>
      <c r="B123" s="16" t="s">
        <v>174</v>
      </c>
      <c r="C123" s="8"/>
      <c r="D123" s="8"/>
      <c r="E123" s="8" t="s">
        <v>44</v>
      </c>
      <c r="F123" s="8" t="s">
        <v>0</v>
      </c>
      <c r="G123" s="14">
        <f>G102</f>
        <v>1</v>
      </c>
      <c r="H123" s="14"/>
      <c r="I123" s="10"/>
      <c r="J123" s="24"/>
      <c r="K123" s="17"/>
      <c r="L123" s="7"/>
      <c r="M123" s="7"/>
      <c r="N123" s="7"/>
      <c r="O123" s="7"/>
      <c r="P123" s="7"/>
    </row>
    <row r="124" spans="1:16" x14ac:dyDescent="0.35">
      <c r="A124" s="26" t="s">
        <v>431</v>
      </c>
      <c r="B124" s="16" t="s">
        <v>52</v>
      </c>
      <c r="C124" s="8" t="s">
        <v>53</v>
      </c>
      <c r="D124" s="8"/>
      <c r="E124" s="8" t="s">
        <v>30</v>
      </c>
      <c r="F124" s="8" t="s">
        <v>0</v>
      </c>
      <c r="G124" s="14">
        <f>G102</f>
        <v>1</v>
      </c>
      <c r="H124" s="14"/>
      <c r="I124" s="10"/>
      <c r="J124" s="24"/>
      <c r="K124" s="17"/>
      <c r="L124" s="7"/>
      <c r="M124" s="7"/>
      <c r="N124" s="7"/>
      <c r="O124" s="7"/>
      <c r="P124" s="7"/>
    </row>
    <row r="125" spans="1:16" x14ac:dyDescent="0.35">
      <c r="A125" s="26" t="s">
        <v>432</v>
      </c>
      <c r="B125" s="16" t="s">
        <v>244</v>
      </c>
      <c r="C125" s="8"/>
      <c r="D125" s="8"/>
      <c r="E125" s="8" t="s">
        <v>30</v>
      </c>
      <c r="F125" s="8" t="s">
        <v>0</v>
      </c>
      <c r="G125" s="14">
        <f>G102</f>
        <v>1</v>
      </c>
      <c r="H125" s="14"/>
      <c r="I125" s="10"/>
      <c r="J125" s="24"/>
      <c r="K125" s="17"/>
      <c r="L125" s="7"/>
      <c r="M125" s="7"/>
      <c r="N125" s="7"/>
      <c r="O125" s="7"/>
      <c r="P125" s="7"/>
    </row>
    <row r="126" spans="1:16" x14ac:dyDescent="0.35">
      <c r="A126" s="26" t="s">
        <v>433</v>
      </c>
      <c r="B126" s="16" t="s">
        <v>97</v>
      </c>
      <c r="C126" s="8" t="s">
        <v>103</v>
      </c>
      <c r="D126" s="8"/>
      <c r="E126" s="8" t="s">
        <v>22</v>
      </c>
      <c r="F126" s="8" t="s">
        <v>0</v>
      </c>
      <c r="G126" s="14">
        <f>G102</f>
        <v>1</v>
      </c>
      <c r="H126" s="14"/>
      <c r="I126" s="10"/>
      <c r="J126" s="24"/>
      <c r="K126" s="17"/>
      <c r="L126" s="7"/>
      <c r="M126" s="7"/>
      <c r="N126" s="7"/>
      <c r="O126" s="7"/>
      <c r="P126" s="7"/>
    </row>
    <row r="127" spans="1:16" x14ac:dyDescent="0.35">
      <c r="A127" s="26" t="s">
        <v>434</v>
      </c>
      <c r="B127" s="16" t="s">
        <v>98</v>
      </c>
      <c r="C127" s="8" t="s">
        <v>103</v>
      </c>
      <c r="D127" s="8"/>
      <c r="E127" s="8" t="s">
        <v>22</v>
      </c>
      <c r="F127" s="8" t="s">
        <v>0</v>
      </c>
      <c r="G127" s="14">
        <f>G102</f>
        <v>1</v>
      </c>
      <c r="H127" s="14"/>
      <c r="I127" s="10"/>
      <c r="J127" s="24"/>
      <c r="K127" s="17"/>
      <c r="L127" s="7"/>
      <c r="M127" s="7"/>
      <c r="N127" s="7"/>
      <c r="O127" s="7"/>
      <c r="P127" s="7"/>
    </row>
    <row r="128" spans="1:16" x14ac:dyDescent="0.35">
      <c r="A128" s="26"/>
      <c r="B128" s="16"/>
      <c r="C128" s="28"/>
      <c r="D128" s="28"/>
      <c r="E128" s="28"/>
      <c r="F128" s="28"/>
      <c r="G128" s="14"/>
      <c r="H128" s="14"/>
      <c r="I128" s="10"/>
      <c r="J128" s="24"/>
      <c r="K128" s="17"/>
      <c r="L128" s="7"/>
      <c r="M128" s="7"/>
      <c r="N128" s="7"/>
      <c r="O128" s="7"/>
      <c r="P128" s="7"/>
    </row>
    <row r="129" spans="1:497" x14ac:dyDescent="0.35">
      <c r="A129" s="26" t="s">
        <v>435</v>
      </c>
      <c r="B129" s="34" t="s">
        <v>57</v>
      </c>
      <c r="C129" s="28"/>
      <c r="D129" s="28"/>
      <c r="E129" s="28"/>
      <c r="F129" s="28"/>
      <c r="G129" s="36"/>
      <c r="H129" s="14"/>
      <c r="I129" s="10"/>
      <c r="J129" s="24"/>
      <c r="K129" s="17"/>
      <c r="L129" s="7"/>
    </row>
    <row r="130" spans="1:497" s="67" customFormat="1" x14ac:dyDescent="0.35">
      <c r="A130" s="58" t="s">
        <v>436</v>
      </c>
      <c r="B130" s="59" t="s">
        <v>1290</v>
      </c>
      <c r="C130" s="62" t="s">
        <v>1289</v>
      </c>
      <c r="D130" s="62"/>
      <c r="E130" s="62" t="s">
        <v>46</v>
      </c>
      <c r="F130" s="60" t="s">
        <v>0</v>
      </c>
      <c r="G130" s="61">
        <v>4</v>
      </c>
      <c r="H130" s="61"/>
      <c r="I130" s="63"/>
      <c r="J130" s="64"/>
      <c r="K130" s="65"/>
      <c r="L130" s="65"/>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c r="CA130" s="66"/>
      <c r="CB130" s="66"/>
      <c r="CC130" s="66"/>
      <c r="CD130" s="66"/>
      <c r="CE130" s="66"/>
      <c r="CF130" s="66"/>
      <c r="CG130" s="66"/>
      <c r="CH130" s="66"/>
      <c r="CI130" s="66"/>
      <c r="CJ130" s="66"/>
      <c r="CK130" s="66"/>
      <c r="CL130" s="66"/>
      <c r="CM130" s="66"/>
      <c r="CN130" s="66"/>
      <c r="CO130" s="66"/>
      <c r="CP130" s="66"/>
      <c r="CQ130" s="66"/>
      <c r="CR130" s="66"/>
      <c r="CS130" s="66"/>
      <c r="CT130" s="66"/>
      <c r="CU130" s="66"/>
      <c r="CV130" s="66"/>
      <c r="CW130" s="66"/>
      <c r="CX130" s="66"/>
      <c r="CY130" s="66"/>
      <c r="CZ130" s="66"/>
      <c r="DA130" s="66"/>
      <c r="DB130" s="66"/>
      <c r="DC130" s="66"/>
      <c r="DD130" s="66"/>
      <c r="DE130" s="66"/>
      <c r="DF130" s="66"/>
      <c r="DG130" s="66"/>
      <c r="DH130" s="66"/>
      <c r="DI130" s="66"/>
      <c r="DJ130" s="66"/>
      <c r="DK130" s="66"/>
      <c r="DL130" s="66"/>
      <c r="DM130" s="66"/>
      <c r="DN130" s="66"/>
      <c r="DO130" s="66"/>
      <c r="DP130" s="66"/>
      <c r="DQ130" s="66"/>
      <c r="DR130" s="66"/>
      <c r="DS130" s="66"/>
      <c r="DT130" s="66"/>
      <c r="DU130" s="66"/>
      <c r="DV130" s="66"/>
      <c r="DW130" s="66"/>
      <c r="DX130" s="66"/>
      <c r="DY130" s="66"/>
      <c r="DZ130" s="66"/>
      <c r="EA130" s="66"/>
      <c r="EB130" s="66"/>
      <c r="EC130" s="66"/>
      <c r="ED130" s="66"/>
      <c r="EE130" s="66"/>
      <c r="EF130" s="66"/>
      <c r="EG130" s="66"/>
      <c r="EH130" s="66"/>
      <c r="EI130" s="66"/>
      <c r="EJ130" s="66"/>
      <c r="EK130" s="66"/>
      <c r="EL130" s="66"/>
      <c r="EM130" s="66"/>
      <c r="EN130" s="66"/>
      <c r="EO130" s="66"/>
      <c r="EP130" s="66"/>
      <c r="EQ130" s="66"/>
      <c r="ER130" s="66"/>
      <c r="ES130" s="66"/>
      <c r="ET130" s="66"/>
      <c r="EU130" s="66"/>
      <c r="EV130" s="66"/>
      <c r="EW130" s="66"/>
      <c r="EX130" s="66"/>
      <c r="EY130" s="66"/>
      <c r="EZ130" s="66"/>
      <c r="FA130" s="66"/>
      <c r="FB130" s="66"/>
      <c r="FC130" s="66"/>
      <c r="FD130" s="66"/>
      <c r="FE130" s="66"/>
      <c r="FF130" s="66"/>
      <c r="FG130" s="66"/>
      <c r="FH130" s="66"/>
      <c r="FI130" s="66"/>
      <c r="FJ130" s="66"/>
      <c r="FK130" s="66"/>
      <c r="FL130" s="66"/>
      <c r="FM130" s="66"/>
      <c r="FN130" s="66"/>
      <c r="FO130" s="66"/>
      <c r="FP130" s="66"/>
      <c r="FQ130" s="66"/>
      <c r="FR130" s="66"/>
      <c r="FS130" s="66"/>
      <c r="FT130" s="66"/>
      <c r="FU130" s="66"/>
      <c r="FV130" s="66"/>
      <c r="FW130" s="66"/>
      <c r="FX130" s="66"/>
      <c r="FY130" s="66"/>
      <c r="FZ130" s="66"/>
      <c r="GA130" s="66"/>
      <c r="GB130" s="66"/>
      <c r="GC130" s="66"/>
      <c r="GD130" s="66"/>
      <c r="GE130" s="66"/>
      <c r="GF130" s="66"/>
      <c r="GG130" s="66"/>
      <c r="GH130" s="66"/>
      <c r="GI130" s="66"/>
      <c r="GJ130" s="66"/>
      <c r="GK130" s="66"/>
      <c r="GL130" s="66"/>
      <c r="GM130" s="66"/>
      <c r="GN130" s="66"/>
      <c r="GO130" s="66"/>
      <c r="GP130" s="66"/>
      <c r="GQ130" s="66"/>
      <c r="GR130" s="66"/>
      <c r="GS130" s="66"/>
      <c r="GT130" s="66"/>
      <c r="GU130" s="66"/>
      <c r="GV130" s="66"/>
      <c r="GW130" s="66"/>
      <c r="GX130" s="66"/>
      <c r="GY130" s="66"/>
      <c r="GZ130" s="66"/>
      <c r="HA130" s="66"/>
      <c r="HB130" s="66"/>
      <c r="HC130" s="66"/>
      <c r="HD130" s="66"/>
      <c r="HE130" s="66"/>
      <c r="HF130" s="66"/>
      <c r="HG130" s="66"/>
      <c r="HH130" s="66"/>
      <c r="HI130" s="66"/>
      <c r="HJ130" s="66"/>
      <c r="HK130" s="66"/>
      <c r="HL130" s="66"/>
      <c r="HM130" s="66"/>
      <c r="HN130" s="66"/>
      <c r="HO130" s="66"/>
      <c r="HP130" s="66"/>
      <c r="HQ130" s="66"/>
      <c r="HR130" s="66"/>
      <c r="HS130" s="66"/>
      <c r="HT130" s="66"/>
      <c r="HU130" s="66"/>
      <c r="HV130" s="66"/>
      <c r="HW130" s="66"/>
      <c r="HX130" s="66"/>
      <c r="HY130" s="66"/>
      <c r="HZ130" s="66"/>
      <c r="IA130" s="66"/>
      <c r="IB130" s="66"/>
      <c r="IC130" s="66"/>
      <c r="ID130" s="66"/>
      <c r="IE130" s="66"/>
      <c r="IF130" s="66"/>
      <c r="IG130" s="66"/>
      <c r="IH130" s="66"/>
      <c r="II130" s="66"/>
      <c r="IJ130" s="66"/>
      <c r="IK130" s="66"/>
      <c r="IL130" s="66"/>
      <c r="IM130" s="66"/>
      <c r="IN130" s="66"/>
      <c r="IO130" s="66"/>
      <c r="IP130" s="66"/>
      <c r="IQ130" s="66"/>
      <c r="IR130" s="66"/>
      <c r="IS130" s="66"/>
      <c r="IT130" s="66"/>
      <c r="IU130" s="66"/>
      <c r="IV130" s="66"/>
      <c r="IW130" s="66"/>
      <c r="IX130" s="66"/>
      <c r="IY130" s="66"/>
      <c r="IZ130" s="66"/>
      <c r="JA130" s="66"/>
      <c r="JB130" s="66"/>
      <c r="JC130" s="66"/>
      <c r="JD130" s="66"/>
      <c r="JE130" s="66"/>
      <c r="JF130" s="66"/>
      <c r="JG130" s="66"/>
      <c r="JH130" s="66"/>
      <c r="JI130" s="66"/>
      <c r="JJ130" s="66"/>
      <c r="JK130" s="66"/>
      <c r="JL130" s="66"/>
      <c r="JM130" s="66"/>
      <c r="JN130" s="66"/>
      <c r="JO130" s="66"/>
      <c r="JP130" s="66"/>
      <c r="LL130" s="68"/>
      <c r="LM130" s="66"/>
      <c r="LN130" s="66"/>
      <c r="LO130" s="66"/>
      <c r="LP130" s="66"/>
      <c r="LQ130" s="66"/>
      <c r="LR130" s="66"/>
      <c r="LS130" s="66"/>
      <c r="LT130" s="66"/>
      <c r="LU130" s="66"/>
      <c r="LV130" s="66"/>
      <c r="LW130" s="66"/>
      <c r="LX130" s="66"/>
      <c r="LY130" s="66"/>
      <c r="LZ130" s="66"/>
      <c r="MA130" s="66"/>
      <c r="MB130" s="66"/>
      <c r="MC130" s="66"/>
      <c r="MD130" s="66"/>
      <c r="ME130" s="66"/>
      <c r="MF130" s="66"/>
      <c r="MG130" s="66"/>
      <c r="MH130" s="66"/>
      <c r="MI130" s="66"/>
      <c r="MJ130" s="66"/>
      <c r="MK130" s="66"/>
      <c r="ML130" s="66"/>
      <c r="MM130" s="66"/>
      <c r="MN130" s="66"/>
      <c r="MO130" s="66"/>
      <c r="MP130" s="66"/>
      <c r="MQ130" s="66"/>
      <c r="MR130" s="66"/>
      <c r="MS130" s="66"/>
      <c r="MT130" s="66"/>
      <c r="MU130" s="66"/>
      <c r="MV130" s="66"/>
      <c r="MW130" s="66"/>
      <c r="MX130" s="66"/>
      <c r="MY130" s="66"/>
      <c r="MZ130" s="66"/>
      <c r="NA130" s="66"/>
      <c r="NB130" s="66"/>
      <c r="NC130" s="66"/>
      <c r="ND130" s="66"/>
      <c r="NE130" s="66"/>
      <c r="NF130" s="66"/>
      <c r="NG130" s="66"/>
      <c r="NH130" s="66"/>
      <c r="NI130" s="66"/>
      <c r="NJ130" s="66"/>
      <c r="NK130" s="66"/>
      <c r="NL130" s="66"/>
      <c r="NM130" s="66"/>
      <c r="NN130" s="66"/>
      <c r="NO130" s="66"/>
      <c r="NP130" s="66"/>
      <c r="NQ130" s="66"/>
      <c r="NR130" s="66"/>
      <c r="NS130" s="66"/>
      <c r="NT130" s="66"/>
      <c r="NU130" s="66"/>
      <c r="NV130" s="66"/>
      <c r="NW130" s="66"/>
      <c r="NX130" s="66"/>
      <c r="NY130" s="66"/>
      <c r="NZ130" s="66"/>
      <c r="OA130" s="66"/>
      <c r="OB130" s="66"/>
      <c r="OC130" s="66"/>
      <c r="OD130" s="66"/>
      <c r="OE130" s="66"/>
      <c r="OF130" s="66"/>
      <c r="OG130" s="66"/>
      <c r="OH130" s="66"/>
      <c r="OI130" s="66"/>
      <c r="OJ130" s="66"/>
      <c r="OK130" s="66"/>
      <c r="OL130" s="66"/>
      <c r="OM130" s="66"/>
      <c r="ON130" s="66"/>
      <c r="OO130" s="66"/>
      <c r="OP130" s="66"/>
      <c r="OQ130" s="66"/>
      <c r="OR130" s="66"/>
      <c r="OS130" s="66"/>
      <c r="OT130" s="66"/>
      <c r="OU130" s="66"/>
      <c r="OV130" s="66"/>
      <c r="OW130" s="66"/>
      <c r="OX130" s="66"/>
      <c r="OY130" s="66"/>
      <c r="OZ130" s="66"/>
      <c r="PA130" s="66"/>
      <c r="PB130" s="66"/>
      <c r="PC130" s="66"/>
      <c r="PD130" s="66"/>
      <c r="PE130" s="66"/>
      <c r="PF130" s="66"/>
      <c r="PG130" s="66"/>
      <c r="PH130" s="66"/>
      <c r="PI130" s="66"/>
      <c r="PJ130" s="66"/>
      <c r="PK130" s="66"/>
      <c r="PL130" s="66"/>
      <c r="PM130" s="66"/>
      <c r="PN130" s="66"/>
      <c r="PO130" s="66"/>
      <c r="PP130" s="66"/>
      <c r="PQ130" s="66"/>
      <c r="PR130" s="66"/>
      <c r="PS130" s="66"/>
      <c r="PT130" s="66"/>
      <c r="PU130" s="66"/>
      <c r="PV130" s="66"/>
      <c r="PW130" s="66"/>
      <c r="PX130" s="66"/>
      <c r="PY130" s="66"/>
      <c r="PZ130" s="66"/>
      <c r="QA130" s="66"/>
      <c r="QB130" s="66"/>
      <c r="QC130" s="66"/>
      <c r="QD130" s="66"/>
      <c r="QE130" s="66"/>
      <c r="QF130" s="66"/>
      <c r="QG130" s="66"/>
      <c r="QH130" s="66"/>
      <c r="QI130" s="66"/>
      <c r="QJ130" s="66"/>
      <c r="QK130" s="66"/>
      <c r="QL130" s="66"/>
      <c r="QM130" s="66"/>
      <c r="QN130" s="66"/>
      <c r="QO130" s="66"/>
      <c r="QP130" s="66"/>
      <c r="QQ130" s="66"/>
      <c r="QR130" s="66"/>
      <c r="QS130" s="66"/>
      <c r="QT130" s="66"/>
      <c r="QU130" s="66"/>
      <c r="QV130" s="66"/>
      <c r="QW130" s="66"/>
      <c r="QX130" s="66"/>
      <c r="QY130" s="66"/>
      <c r="QZ130" s="66"/>
      <c r="RA130" s="66"/>
      <c r="RB130" s="66"/>
      <c r="RC130" s="66"/>
      <c r="RD130" s="66"/>
      <c r="RE130" s="66"/>
      <c r="RF130" s="66"/>
      <c r="RG130" s="66"/>
      <c r="RH130" s="66"/>
      <c r="RI130" s="66"/>
      <c r="RJ130" s="66"/>
      <c r="RK130" s="66"/>
      <c r="RL130" s="66"/>
      <c r="RM130" s="66"/>
      <c r="RN130" s="66"/>
      <c r="RO130" s="66"/>
      <c r="RP130" s="66"/>
      <c r="RQ130" s="66"/>
      <c r="RR130" s="66"/>
      <c r="RS130" s="66"/>
      <c r="RT130" s="66"/>
      <c r="RU130" s="66"/>
      <c r="RV130" s="66"/>
      <c r="RW130" s="66"/>
      <c r="RX130" s="66"/>
      <c r="RY130" s="66"/>
      <c r="RZ130" s="66"/>
      <c r="SA130" s="66"/>
      <c r="SB130" s="66"/>
      <c r="SC130" s="66"/>
    </row>
    <row r="131" spans="1:497" s="1" customFormat="1" x14ac:dyDescent="0.35">
      <c r="A131" s="69" t="s">
        <v>436</v>
      </c>
      <c r="B131" s="70" t="s">
        <v>364</v>
      </c>
      <c r="C131" s="71" t="s">
        <v>363</v>
      </c>
      <c r="D131" s="71"/>
      <c r="E131" s="71" t="s">
        <v>362</v>
      </c>
      <c r="F131" s="71" t="s">
        <v>0</v>
      </c>
      <c r="G131" s="72">
        <v>4</v>
      </c>
      <c r="H131" s="14"/>
      <c r="I131" s="8"/>
      <c r="J131" s="24"/>
      <c r="K131" s="7"/>
      <c r="L131" s="7"/>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c r="IW131" s="2"/>
      <c r="IX131" s="2"/>
      <c r="IY131" s="2"/>
      <c r="IZ131" s="2"/>
      <c r="JA131" s="2"/>
      <c r="JB131" s="2"/>
      <c r="JC131" s="2"/>
      <c r="JD131" s="2"/>
      <c r="JE131" s="2"/>
      <c r="JF131" s="2"/>
      <c r="JG131" s="2"/>
      <c r="JH131" s="2"/>
      <c r="JI131" s="2"/>
      <c r="JJ131" s="2"/>
      <c r="JK131" s="2"/>
      <c r="JL131" s="2"/>
      <c r="JM131" s="2"/>
      <c r="JN131" s="2"/>
      <c r="JO131" s="2"/>
      <c r="JP131" s="2"/>
      <c r="LL131" s="5"/>
      <c r="LM131" s="2"/>
      <c r="LN131" s="2"/>
      <c r="LO131" s="2"/>
      <c r="LP131" s="2"/>
      <c r="LQ131" s="2"/>
      <c r="LR131" s="2"/>
      <c r="LS131" s="2"/>
      <c r="LT131" s="2"/>
      <c r="LU131" s="2"/>
      <c r="LV131" s="2"/>
      <c r="LW131" s="2"/>
      <c r="LX131" s="2"/>
      <c r="LY131" s="2"/>
      <c r="LZ131" s="2"/>
      <c r="MA131" s="2"/>
      <c r="MB131" s="2"/>
      <c r="MC131" s="2"/>
      <c r="MD131" s="2"/>
      <c r="ME131" s="2"/>
      <c r="MF131" s="2"/>
      <c r="MG131" s="2"/>
      <c r="MH131" s="2"/>
      <c r="MI131" s="2"/>
      <c r="MJ131" s="2"/>
      <c r="MK131" s="2"/>
      <c r="ML131" s="2"/>
      <c r="MM131" s="2"/>
      <c r="MN131" s="2"/>
      <c r="MO131" s="2"/>
      <c r="MP131" s="2"/>
      <c r="MQ131" s="2"/>
      <c r="MR131" s="2"/>
      <c r="MS131" s="2"/>
      <c r="MT131" s="2"/>
      <c r="MU131" s="2"/>
      <c r="MV131" s="2"/>
      <c r="MW131" s="2"/>
      <c r="MX131" s="2"/>
      <c r="MY131" s="2"/>
      <c r="MZ131" s="2"/>
      <c r="NA131" s="2"/>
      <c r="NB131" s="2"/>
      <c r="NC131" s="2"/>
      <c r="ND131" s="2"/>
      <c r="NE131" s="2"/>
      <c r="NF131" s="2"/>
      <c r="NG131" s="2"/>
      <c r="NH131" s="2"/>
      <c r="NI131" s="2"/>
      <c r="NJ131" s="2"/>
      <c r="NK131" s="2"/>
      <c r="NL131" s="2"/>
      <c r="NM131" s="2"/>
      <c r="NN131" s="2"/>
      <c r="NO131" s="2"/>
      <c r="NP131" s="2"/>
      <c r="NQ131" s="2"/>
      <c r="NR131" s="2"/>
      <c r="NS131" s="2"/>
      <c r="NT131" s="2"/>
      <c r="NU131" s="2"/>
      <c r="NV131" s="2"/>
      <c r="NW131" s="2"/>
      <c r="NX131" s="2"/>
      <c r="NY131" s="2"/>
      <c r="NZ131" s="2"/>
      <c r="OA131" s="2"/>
      <c r="OB131" s="2"/>
      <c r="OC131" s="2"/>
      <c r="OD131" s="2"/>
      <c r="OE131" s="2"/>
      <c r="OF131" s="2"/>
      <c r="OG131" s="2"/>
      <c r="OH131" s="2"/>
      <c r="OI131" s="2"/>
      <c r="OJ131" s="2"/>
      <c r="OK131" s="2"/>
      <c r="OL131" s="2"/>
      <c r="OM131" s="2"/>
      <c r="ON131" s="2"/>
      <c r="OO131" s="2"/>
      <c r="OP131" s="2"/>
      <c r="OQ131" s="2"/>
      <c r="OR131" s="2"/>
      <c r="OS131" s="2"/>
      <c r="OT131" s="2"/>
      <c r="OU131" s="2"/>
      <c r="OV131" s="2"/>
      <c r="OW131" s="2"/>
      <c r="OX131" s="2"/>
      <c r="OY131" s="2"/>
      <c r="OZ131" s="2"/>
      <c r="PA131" s="2"/>
      <c r="PB131" s="2"/>
      <c r="PC131" s="2"/>
      <c r="PD131" s="2"/>
      <c r="PE131" s="2"/>
      <c r="PF131" s="2"/>
      <c r="PG131" s="2"/>
      <c r="PH131" s="2"/>
      <c r="PI131" s="2"/>
      <c r="PJ131" s="2"/>
      <c r="PK131" s="2"/>
      <c r="PL131" s="2"/>
      <c r="PM131" s="2"/>
      <c r="PN131" s="2"/>
      <c r="PO131" s="2"/>
      <c r="PP131" s="2"/>
      <c r="PQ131" s="2"/>
      <c r="PR131" s="2"/>
      <c r="PS131" s="2"/>
      <c r="PT131" s="2"/>
      <c r="PU131" s="2"/>
      <c r="PV131" s="2"/>
      <c r="PW131" s="2"/>
      <c r="PX131" s="2"/>
      <c r="PY131" s="2"/>
      <c r="PZ131" s="2"/>
      <c r="QA131" s="2"/>
      <c r="QB131" s="2"/>
      <c r="QC131" s="2"/>
      <c r="QD131" s="2"/>
      <c r="QE131" s="2"/>
      <c r="QF131" s="2"/>
      <c r="QG131" s="2"/>
      <c r="QH131" s="2"/>
      <c r="QI131" s="2"/>
      <c r="QJ131" s="2"/>
      <c r="QK131" s="2"/>
      <c r="QL131" s="2"/>
      <c r="QM131" s="2"/>
      <c r="QN131" s="2"/>
      <c r="QO131" s="2"/>
      <c r="QP131" s="2"/>
      <c r="QQ131" s="2"/>
      <c r="QR131" s="2"/>
      <c r="QS131" s="2"/>
      <c r="QT131" s="2"/>
      <c r="QU131" s="2"/>
      <c r="QV131" s="2"/>
      <c r="QW131" s="2"/>
      <c r="QX131" s="2"/>
      <c r="QY131" s="2"/>
      <c r="QZ131" s="2"/>
      <c r="RA131" s="2"/>
      <c r="RB131" s="2"/>
      <c r="RC131" s="2"/>
      <c r="RD131" s="2"/>
      <c r="RE131" s="2"/>
      <c r="RF131" s="2"/>
      <c r="RG131" s="2"/>
      <c r="RH131" s="2"/>
      <c r="RI131" s="2"/>
      <c r="RJ131" s="2"/>
      <c r="RK131" s="2"/>
      <c r="RL131" s="2"/>
      <c r="RM131" s="2"/>
      <c r="RN131" s="2"/>
      <c r="RO131" s="2"/>
      <c r="RP131" s="2"/>
      <c r="RQ131" s="2"/>
      <c r="RR131" s="2"/>
      <c r="RS131" s="2"/>
      <c r="RT131" s="2"/>
      <c r="RU131" s="2"/>
      <c r="RV131" s="2"/>
      <c r="RW131" s="2"/>
      <c r="RX131" s="2"/>
      <c r="RY131" s="2"/>
      <c r="RZ131" s="2"/>
      <c r="SA131" s="2"/>
      <c r="SB131" s="2"/>
      <c r="SC131" s="2"/>
    </row>
    <row r="132" spans="1:497" s="1" customFormat="1" x14ac:dyDescent="0.35">
      <c r="A132" s="69" t="s">
        <v>437</v>
      </c>
      <c r="B132" s="70" t="s">
        <v>365</v>
      </c>
      <c r="C132" s="71" t="s">
        <v>361</v>
      </c>
      <c r="D132" s="71"/>
      <c r="E132" s="71" t="s">
        <v>362</v>
      </c>
      <c r="F132" s="71" t="s">
        <v>0</v>
      </c>
      <c r="G132" s="72">
        <v>4</v>
      </c>
      <c r="H132" s="14"/>
      <c r="I132" s="8"/>
      <c r="J132" s="24"/>
      <c r="K132" s="7"/>
      <c r="L132" s="7"/>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c r="IW132" s="2"/>
      <c r="IX132" s="2"/>
      <c r="IY132" s="2"/>
      <c r="IZ132" s="2"/>
      <c r="JA132" s="2"/>
      <c r="JB132" s="2"/>
      <c r="JC132" s="2"/>
      <c r="JD132" s="2"/>
      <c r="JE132" s="2"/>
      <c r="JF132" s="2"/>
      <c r="JG132" s="2"/>
      <c r="JH132" s="2"/>
      <c r="JI132" s="2"/>
      <c r="JJ132" s="2"/>
      <c r="JK132" s="2"/>
      <c r="JL132" s="2"/>
      <c r="JM132" s="2"/>
      <c r="JN132" s="2"/>
      <c r="JO132" s="2"/>
      <c r="JP132" s="2"/>
      <c r="LL132" s="5"/>
      <c r="LM132" s="2"/>
      <c r="LN132" s="2"/>
      <c r="LO132" s="2"/>
      <c r="LP132" s="2"/>
      <c r="LQ132" s="2"/>
      <c r="LR132" s="2"/>
      <c r="LS132" s="2"/>
      <c r="LT132" s="2"/>
      <c r="LU132" s="2"/>
      <c r="LV132" s="2"/>
      <c r="LW132" s="2"/>
      <c r="LX132" s="2"/>
      <c r="LY132" s="2"/>
      <c r="LZ132" s="2"/>
      <c r="MA132" s="2"/>
      <c r="MB132" s="2"/>
      <c r="MC132" s="2"/>
      <c r="MD132" s="2"/>
      <c r="ME132" s="2"/>
      <c r="MF132" s="2"/>
      <c r="MG132" s="2"/>
      <c r="MH132" s="2"/>
      <c r="MI132" s="2"/>
      <c r="MJ132" s="2"/>
      <c r="MK132" s="2"/>
      <c r="ML132" s="2"/>
      <c r="MM132" s="2"/>
      <c r="MN132" s="2"/>
      <c r="MO132" s="2"/>
      <c r="MP132" s="2"/>
      <c r="MQ132" s="2"/>
      <c r="MR132" s="2"/>
      <c r="MS132" s="2"/>
      <c r="MT132" s="2"/>
      <c r="MU132" s="2"/>
      <c r="MV132" s="2"/>
      <c r="MW132" s="2"/>
      <c r="MX132" s="2"/>
      <c r="MY132" s="2"/>
      <c r="MZ132" s="2"/>
      <c r="NA132" s="2"/>
      <c r="NB132" s="2"/>
      <c r="NC132" s="2"/>
      <c r="ND132" s="2"/>
      <c r="NE132" s="2"/>
      <c r="NF132" s="2"/>
      <c r="NG132" s="2"/>
      <c r="NH132" s="2"/>
      <c r="NI132" s="2"/>
      <c r="NJ132" s="2"/>
      <c r="NK132" s="2"/>
      <c r="NL132" s="2"/>
      <c r="NM132" s="2"/>
      <c r="NN132" s="2"/>
      <c r="NO132" s="2"/>
      <c r="NP132" s="2"/>
      <c r="NQ132" s="2"/>
      <c r="NR132" s="2"/>
      <c r="NS132" s="2"/>
      <c r="NT132" s="2"/>
      <c r="NU132" s="2"/>
      <c r="NV132" s="2"/>
      <c r="NW132" s="2"/>
      <c r="NX132" s="2"/>
      <c r="NY132" s="2"/>
      <c r="NZ132" s="2"/>
      <c r="OA132" s="2"/>
      <c r="OB132" s="2"/>
      <c r="OC132" s="2"/>
      <c r="OD132" s="2"/>
      <c r="OE132" s="2"/>
      <c r="OF132" s="2"/>
      <c r="OG132" s="2"/>
      <c r="OH132" s="2"/>
      <c r="OI132" s="2"/>
      <c r="OJ132" s="2"/>
      <c r="OK132" s="2"/>
      <c r="OL132" s="2"/>
      <c r="OM132" s="2"/>
      <c r="ON132" s="2"/>
      <c r="OO132" s="2"/>
      <c r="OP132" s="2"/>
      <c r="OQ132" s="2"/>
      <c r="OR132" s="2"/>
      <c r="OS132" s="2"/>
      <c r="OT132" s="2"/>
      <c r="OU132" s="2"/>
      <c r="OV132" s="2"/>
      <c r="OW132" s="2"/>
      <c r="OX132" s="2"/>
      <c r="OY132" s="2"/>
      <c r="OZ132" s="2"/>
      <c r="PA132" s="2"/>
      <c r="PB132" s="2"/>
      <c r="PC132" s="2"/>
      <c r="PD132" s="2"/>
      <c r="PE132" s="2"/>
      <c r="PF132" s="2"/>
      <c r="PG132" s="2"/>
      <c r="PH132" s="2"/>
      <c r="PI132" s="2"/>
      <c r="PJ132" s="2"/>
      <c r="PK132" s="2"/>
      <c r="PL132" s="2"/>
      <c r="PM132" s="2"/>
      <c r="PN132" s="2"/>
      <c r="PO132" s="2"/>
      <c r="PP132" s="2"/>
      <c r="PQ132" s="2"/>
      <c r="PR132" s="2"/>
      <c r="PS132" s="2"/>
      <c r="PT132" s="2"/>
      <c r="PU132" s="2"/>
      <c r="PV132" s="2"/>
      <c r="PW132" s="2"/>
      <c r="PX132" s="2"/>
      <c r="PY132" s="2"/>
      <c r="PZ132" s="2"/>
      <c r="QA132" s="2"/>
      <c r="QB132" s="2"/>
      <c r="QC132" s="2"/>
      <c r="QD132" s="2"/>
      <c r="QE132" s="2"/>
      <c r="QF132" s="2"/>
      <c r="QG132" s="2"/>
      <c r="QH132" s="2"/>
      <c r="QI132" s="2"/>
      <c r="QJ132" s="2"/>
      <c r="QK132" s="2"/>
      <c r="QL132" s="2"/>
      <c r="QM132" s="2"/>
      <c r="QN132" s="2"/>
      <c r="QO132" s="2"/>
      <c r="QP132" s="2"/>
      <c r="QQ132" s="2"/>
      <c r="QR132" s="2"/>
      <c r="QS132" s="2"/>
      <c r="QT132" s="2"/>
      <c r="QU132" s="2"/>
      <c r="QV132" s="2"/>
      <c r="QW132" s="2"/>
      <c r="QX132" s="2"/>
      <c r="QY132" s="2"/>
      <c r="QZ132" s="2"/>
      <c r="RA132" s="2"/>
      <c r="RB132" s="2"/>
      <c r="RC132" s="2"/>
      <c r="RD132" s="2"/>
      <c r="RE132" s="2"/>
      <c r="RF132" s="2"/>
      <c r="RG132" s="2"/>
      <c r="RH132" s="2"/>
      <c r="RI132" s="2"/>
      <c r="RJ132" s="2"/>
      <c r="RK132" s="2"/>
      <c r="RL132" s="2"/>
      <c r="RM132" s="2"/>
      <c r="RN132" s="2"/>
      <c r="RO132" s="2"/>
      <c r="RP132" s="2"/>
      <c r="RQ132" s="2"/>
      <c r="RR132" s="2"/>
      <c r="RS132" s="2"/>
      <c r="RT132" s="2"/>
      <c r="RU132" s="2"/>
      <c r="RV132" s="2"/>
      <c r="RW132" s="2"/>
      <c r="RX132" s="2"/>
      <c r="RY132" s="2"/>
      <c r="RZ132" s="2"/>
      <c r="SA132" s="2"/>
      <c r="SB132" s="2"/>
      <c r="SC132" s="2"/>
    </row>
    <row r="133" spans="1:497" ht="32" x14ac:dyDescent="0.35">
      <c r="A133" s="26" t="s">
        <v>438</v>
      </c>
      <c r="B133" s="16" t="s">
        <v>63</v>
      </c>
      <c r="C133" s="8"/>
      <c r="D133" s="8"/>
      <c r="E133" s="8"/>
      <c r="F133" s="8" t="s">
        <v>0</v>
      </c>
      <c r="G133" s="14">
        <v>44</v>
      </c>
      <c r="H133" s="14"/>
      <c r="I133" s="10"/>
      <c r="J133" s="24"/>
      <c r="K133" s="7"/>
      <c r="L133" s="7"/>
    </row>
    <row r="134" spans="1:497" x14ac:dyDescent="0.35">
      <c r="A134" s="8"/>
      <c r="B134" s="34"/>
      <c r="C134" s="10"/>
      <c r="D134" s="10"/>
      <c r="E134" s="10"/>
      <c r="F134" s="10"/>
      <c r="G134" s="14"/>
      <c r="H134" s="14"/>
      <c r="I134" s="10"/>
      <c r="J134" s="24"/>
      <c r="K134" s="7"/>
      <c r="L134" s="7"/>
    </row>
    <row r="135" spans="1:497" x14ac:dyDescent="0.35">
      <c r="A135" s="26" t="s">
        <v>439</v>
      </c>
      <c r="B135" s="34" t="s">
        <v>65</v>
      </c>
      <c r="C135" s="8"/>
      <c r="D135" s="8"/>
      <c r="E135" s="8"/>
      <c r="F135" s="8"/>
      <c r="G135" s="22"/>
      <c r="H135" s="14"/>
      <c r="I135" s="10"/>
      <c r="J135" s="24"/>
      <c r="K135" s="7"/>
      <c r="L135" s="7"/>
    </row>
    <row r="136" spans="1:497" ht="32" x14ac:dyDescent="0.35">
      <c r="A136" s="26" t="s">
        <v>440</v>
      </c>
      <c r="B136" s="9" t="s">
        <v>11</v>
      </c>
      <c r="C136" s="8" t="s">
        <v>23</v>
      </c>
      <c r="D136" s="8"/>
      <c r="E136" s="8" t="s">
        <v>24</v>
      </c>
      <c r="F136" s="8" t="s">
        <v>67</v>
      </c>
      <c r="G136" s="14">
        <v>660</v>
      </c>
      <c r="H136" s="14"/>
      <c r="I136" s="10"/>
      <c r="J136" s="24"/>
      <c r="K136" s="7"/>
      <c r="L136" s="7"/>
    </row>
    <row r="137" spans="1:497" ht="32" x14ac:dyDescent="0.35">
      <c r="A137" s="26" t="s">
        <v>441</v>
      </c>
      <c r="B137" s="9" t="s">
        <v>275</v>
      </c>
      <c r="C137" s="8">
        <v>91932</v>
      </c>
      <c r="D137" s="8"/>
      <c r="E137" s="8" t="s">
        <v>21</v>
      </c>
      <c r="F137" s="8" t="s">
        <v>67</v>
      </c>
      <c r="G137" s="14">
        <f>G136</f>
        <v>660</v>
      </c>
      <c r="H137" s="14"/>
      <c r="I137" s="10"/>
      <c r="J137" s="24"/>
      <c r="K137" s="7"/>
      <c r="L137" s="7"/>
    </row>
    <row r="138" spans="1:497" x14ac:dyDescent="0.35">
      <c r="A138" s="26" t="s">
        <v>442</v>
      </c>
      <c r="B138" s="9" t="s">
        <v>72</v>
      </c>
      <c r="C138" s="8"/>
      <c r="D138" s="8"/>
      <c r="E138" s="8"/>
      <c r="F138" s="8" t="s">
        <v>67</v>
      </c>
      <c r="G138" s="14">
        <v>320</v>
      </c>
      <c r="H138" s="14"/>
      <c r="I138" s="10"/>
      <c r="J138" s="24"/>
      <c r="K138" s="7"/>
      <c r="L138" s="7"/>
    </row>
    <row r="139" spans="1:497" x14ac:dyDescent="0.35">
      <c r="A139" s="26" t="s">
        <v>443</v>
      </c>
      <c r="B139" s="9" t="s">
        <v>74</v>
      </c>
      <c r="C139" s="8"/>
      <c r="D139" s="8"/>
      <c r="E139" s="8"/>
      <c r="F139" s="8" t="s">
        <v>67</v>
      </c>
      <c r="G139" s="14">
        <v>2</v>
      </c>
      <c r="H139" s="14"/>
      <c r="I139" s="10"/>
      <c r="J139" s="24"/>
      <c r="K139" s="7"/>
      <c r="L139" s="7"/>
    </row>
    <row r="140" spans="1:497" x14ac:dyDescent="0.35">
      <c r="A140" s="26" t="s">
        <v>444</v>
      </c>
      <c r="B140" s="16" t="s">
        <v>277</v>
      </c>
      <c r="C140" s="8"/>
      <c r="D140" s="8"/>
      <c r="E140" s="8" t="s">
        <v>21</v>
      </c>
      <c r="F140" s="8" t="s">
        <v>0</v>
      </c>
      <c r="G140" s="14">
        <f>G137*2.4</f>
        <v>1584</v>
      </c>
      <c r="H140" s="14"/>
      <c r="I140" s="10"/>
      <c r="J140" s="24"/>
      <c r="K140" s="7"/>
      <c r="L140" s="7"/>
    </row>
    <row r="141" spans="1:497" x14ac:dyDescent="0.35">
      <c r="A141" s="26" t="s">
        <v>445</v>
      </c>
      <c r="B141" s="16" t="s">
        <v>78</v>
      </c>
      <c r="C141" s="8"/>
      <c r="D141" s="8"/>
      <c r="E141" s="8"/>
      <c r="F141" s="8" t="s">
        <v>0</v>
      </c>
      <c r="G141" s="14">
        <v>50</v>
      </c>
      <c r="H141" s="14"/>
      <c r="I141" s="10"/>
      <c r="J141" s="24"/>
      <c r="K141" s="7"/>
      <c r="L141" s="7"/>
    </row>
    <row r="142" spans="1:497" x14ac:dyDescent="0.35">
      <c r="A142" s="26" t="s">
        <v>446</v>
      </c>
      <c r="B142" s="16" t="s">
        <v>80</v>
      </c>
      <c r="C142" s="8"/>
      <c r="D142" s="8"/>
      <c r="E142" s="8"/>
      <c r="F142" s="8" t="s">
        <v>0</v>
      </c>
      <c r="G142" s="14">
        <v>160</v>
      </c>
      <c r="H142" s="14"/>
      <c r="I142" s="10"/>
      <c r="J142" s="24"/>
      <c r="K142" s="7"/>
      <c r="L142" s="7"/>
    </row>
    <row r="143" spans="1:497" x14ac:dyDescent="0.35">
      <c r="A143" s="26" t="s">
        <v>447</v>
      </c>
      <c r="B143" s="16" t="s">
        <v>246</v>
      </c>
      <c r="C143" s="8"/>
      <c r="D143" s="8"/>
      <c r="E143" s="8"/>
      <c r="F143" s="8" t="s">
        <v>0</v>
      </c>
      <c r="G143" s="14">
        <f>G140+G145*2</f>
        <v>2416</v>
      </c>
      <c r="H143" s="14"/>
      <c r="I143" s="10"/>
      <c r="J143" s="24"/>
      <c r="K143" s="7"/>
      <c r="L143" s="7"/>
    </row>
    <row r="144" spans="1:497" s="1" customFormat="1" x14ac:dyDescent="0.35">
      <c r="A144" s="26" t="s">
        <v>448</v>
      </c>
      <c r="B144" s="16" t="s">
        <v>84</v>
      </c>
      <c r="C144" s="8"/>
      <c r="D144" s="8"/>
      <c r="E144" s="8"/>
      <c r="F144" s="8" t="s">
        <v>0</v>
      </c>
      <c r="G144" s="14">
        <v>88</v>
      </c>
      <c r="H144" s="35"/>
      <c r="I144" s="10"/>
      <c r="J144" s="24"/>
      <c r="K144" s="7"/>
      <c r="L144" s="7"/>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c r="IW144" s="2"/>
      <c r="IX144" s="2"/>
      <c r="IY144" s="2"/>
      <c r="IZ144" s="2"/>
      <c r="JA144" s="2"/>
      <c r="JB144" s="2"/>
      <c r="JC144" s="2"/>
      <c r="JD144" s="2"/>
      <c r="JE144" s="2"/>
      <c r="JF144" s="2"/>
      <c r="JG144" s="2"/>
      <c r="JH144" s="2"/>
      <c r="JI144" s="2"/>
      <c r="JJ144" s="2"/>
      <c r="JK144" s="2"/>
      <c r="JL144" s="2"/>
      <c r="JM144" s="2"/>
      <c r="JN144" s="2"/>
      <c r="JO144" s="2"/>
      <c r="JP144" s="2"/>
      <c r="LL144" s="5"/>
      <c r="LM144" s="2"/>
      <c r="LN144" s="2"/>
      <c r="LO144" s="2"/>
      <c r="LP144" s="2"/>
      <c r="LQ144" s="2"/>
      <c r="LR144" s="2"/>
      <c r="LS144" s="2"/>
      <c r="LT144" s="2"/>
      <c r="LU144" s="2"/>
      <c r="LV144" s="2"/>
      <c r="LW144" s="2"/>
      <c r="LX144" s="2"/>
      <c r="LY144" s="2"/>
      <c r="LZ144" s="2"/>
      <c r="MA144" s="2"/>
      <c r="MB144" s="2"/>
      <c r="MC144" s="2"/>
      <c r="MD144" s="2"/>
      <c r="ME144" s="2"/>
      <c r="MF144" s="2"/>
      <c r="MG144" s="2"/>
      <c r="MH144" s="2"/>
      <c r="MI144" s="2"/>
      <c r="MJ144" s="2"/>
      <c r="MK144" s="2"/>
      <c r="ML144" s="2"/>
      <c r="MM144" s="2"/>
      <c r="MN144" s="2"/>
      <c r="MO144" s="2"/>
      <c r="MP144" s="2"/>
      <c r="MQ144" s="2"/>
      <c r="MR144" s="2"/>
      <c r="MS144" s="2"/>
      <c r="MT144" s="2"/>
      <c r="MU144" s="2"/>
      <c r="MV144" s="2"/>
      <c r="MW144" s="2"/>
      <c r="MX144" s="2"/>
      <c r="MY144" s="2"/>
      <c r="MZ144" s="2"/>
      <c r="NA144" s="2"/>
      <c r="NB144" s="2"/>
      <c r="NC144" s="2"/>
      <c r="ND144" s="2"/>
      <c r="NE144" s="2"/>
      <c r="NF144" s="2"/>
      <c r="NG144" s="2"/>
      <c r="NH144" s="2"/>
      <c r="NI144" s="2"/>
      <c r="NJ144" s="2"/>
      <c r="NK144" s="2"/>
      <c r="NL144" s="2"/>
      <c r="NM144" s="2"/>
      <c r="NN144" s="2"/>
      <c r="NO144" s="2"/>
      <c r="NP144" s="2"/>
      <c r="NQ144" s="2"/>
      <c r="NR144" s="2"/>
      <c r="NS144" s="2"/>
      <c r="NT144" s="2"/>
      <c r="NU144" s="2"/>
      <c r="NV144" s="2"/>
      <c r="NW144" s="2"/>
      <c r="NX144" s="2"/>
      <c r="NY144" s="2"/>
      <c r="NZ144" s="2"/>
      <c r="OA144" s="2"/>
      <c r="OB144" s="2"/>
      <c r="OC144" s="2"/>
      <c r="OD144" s="2"/>
      <c r="OE144" s="2"/>
      <c r="OF144" s="2"/>
      <c r="OG144" s="2"/>
      <c r="OH144" s="2"/>
      <c r="OI144" s="2"/>
      <c r="OJ144" s="2"/>
      <c r="OK144" s="2"/>
      <c r="OL144" s="2"/>
      <c r="OM144" s="2"/>
      <c r="ON144" s="2"/>
      <c r="OO144" s="2"/>
      <c r="OP144" s="2"/>
      <c r="OQ144" s="2"/>
      <c r="OR144" s="2"/>
      <c r="OS144" s="2"/>
      <c r="OT144" s="2"/>
      <c r="OU144" s="2"/>
      <c r="OV144" s="2"/>
      <c r="OW144" s="2"/>
      <c r="OX144" s="2"/>
      <c r="OY144" s="2"/>
      <c r="OZ144" s="2"/>
      <c r="PA144" s="2"/>
      <c r="PB144" s="2"/>
      <c r="PC144" s="2"/>
      <c r="PD144" s="2"/>
      <c r="PE144" s="2"/>
      <c r="PF144" s="2"/>
      <c r="PG144" s="2"/>
      <c r="PH144" s="2"/>
      <c r="PI144" s="2"/>
      <c r="PJ144" s="2"/>
      <c r="PK144" s="2"/>
      <c r="PL144" s="2"/>
      <c r="PM144" s="2"/>
      <c r="PN144" s="2"/>
      <c r="PO144" s="2"/>
      <c r="PP144" s="2"/>
      <c r="PQ144" s="2"/>
      <c r="PR144" s="2"/>
      <c r="PS144" s="2"/>
      <c r="PT144" s="2"/>
      <c r="PU144" s="2"/>
      <c r="PV144" s="2"/>
      <c r="PW144" s="2"/>
      <c r="PX144" s="2"/>
      <c r="PY144" s="2"/>
      <c r="PZ144" s="2"/>
      <c r="QA144" s="2"/>
      <c r="QB144" s="2"/>
      <c r="QC144" s="2"/>
      <c r="QD144" s="2"/>
      <c r="QE144" s="2"/>
      <c r="QF144" s="2"/>
      <c r="QG144" s="2"/>
      <c r="QH144" s="2"/>
      <c r="QI144" s="2"/>
      <c r="QJ144" s="2"/>
      <c r="QK144" s="2"/>
      <c r="QL144" s="2"/>
      <c r="QM144" s="2"/>
      <c r="QN144" s="2"/>
      <c r="QO144" s="2"/>
      <c r="QP144" s="2"/>
      <c r="QQ144" s="2"/>
      <c r="QR144" s="2"/>
      <c r="QS144" s="2"/>
      <c r="QT144" s="2"/>
      <c r="QU144" s="2"/>
      <c r="QV144" s="2"/>
      <c r="QW144" s="2"/>
      <c r="QX144" s="2"/>
      <c r="QY144" s="2"/>
      <c r="QZ144" s="2"/>
      <c r="RA144" s="2"/>
      <c r="RB144" s="2"/>
      <c r="RC144" s="2"/>
      <c r="RD144" s="2"/>
      <c r="RE144" s="2"/>
      <c r="RF144" s="2"/>
      <c r="RG144" s="2"/>
      <c r="RH144" s="2"/>
      <c r="RI144" s="2"/>
      <c r="RJ144" s="2"/>
      <c r="RK144" s="2"/>
      <c r="RL144" s="2"/>
      <c r="RM144" s="2"/>
      <c r="RN144" s="2"/>
      <c r="RO144" s="2"/>
      <c r="RP144" s="2"/>
      <c r="RQ144" s="2"/>
      <c r="RR144" s="2"/>
      <c r="RS144" s="2"/>
      <c r="RT144" s="2"/>
      <c r="RU144" s="2"/>
      <c r="RV144" s="2"/>
      <c r="RW144" s="2"/>
      <c r="RX144" s="2"/>
      <c r="RY144" s="2"/>
      <c r="RZ144" s="2"/>
      <c r="SA144" s="2"/>
      <c r="SB144" s="2"/>
      <c r="SC144" s="2"/>
    </row>
    <row r="145" spans="1:497" s="1" customFormat="1" x14ac:dyDescent="0.35">
      <c r="A145" s="26" t="s">
        <v>449</v>
      </c>
      <c r="B145" s="16" t="s">
        <v>234</v>
      </c>
      <c r="C145" s="8"/>
      <c r="D145" s="8"/>
      <c r="E145" s="8"/>
      <c r="F145" s="8" t="s">
        <v>0</v>
      </c>
      <c r="G145" s="14">
        <f>G138*1.3</f>
        <v>416</v>
      </c>
      <c r="I145" s="10"/>
      <c r="J145" s="24"/>
      <c r="K145" s="7"/>
      <c r="L145" s="7"/>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c r="IW145" s="2"/>
      <c r="IX145" s="2"/>
      <c r="IY145" s="2"/>
      <c r="IZ145" s="2"/>
      <c r="JA145" s="2"/>
      <c r="JB145" s="2"/>
      <c r="JC145" s="2"/>
      <c r="JD145" s="2"/>
      <c r="JE145" s="2"/>
      <c r="JF145" s="2"/>
      <c r="JG145" s="2"/>
      <c r="JH145" s="2"/>
      <c r="JI145" s="2"/>
      <c r="JJ145" s="2"/>
      <c r="JK145" s="2"/>
      <c r="JL145" s="2"/>
      <c r="JM145" s="2"/>
      <c r="JN145" s="2"/>
      <c r="JO145" s="2"/>
      <c r="JP145" s="2"/>
      <c r="LL145" s="5"/>
      <c r="LM145" s="2"/>
      <c r="LN145" s="2"/>
      <c r="LO145" s="2"/>
      <c r="LP145" s="2"/>
      <c r="LQ145" s="2"/>
      <c r="LR145" s="2"/>
      <c r="LS145" s="2"/>
      <c r="LT145" s="2"/>
      <c r="LU145" s="2"/>
      <c r="LV145" s="2"/>
      <c r="LW145" s="2"/>
      <c r="LX145" s="2"/>
      <c r="LY145" s="2"/>
      <c r="LZ145" s="2"/>
      <c r="MA145" s="2"/>
      <c r="MB145" s="2"/>
      <c r="MC145" s="2"/>
      <c r="MD145" s="2"/>
      <c r="ME145" s="2"/>
      <c r="MF145" s="2"/>
      <c r="MG145" s="2"/>
      <c r="MH145" s="2"/>
      <c r="MI145" s="2"/>
      <c r="MJ145" s="2"/>
      <c r="MK145" s="2"/>
      <c r="ML145" s="2"/>
      <c r="MM145" s="2"/>
      <c r="MN145" s="2"/>
      <c r="MO145" s="2"/>
      <c r="MP145" s="2"/>
      <c r="MQ145" s="2"/>
      <c r="MR145" s="2"/>
      <c r="MS145" s="2"/>
      <c r="MT145" s="2"/>
      <c r="MU145" s="2"/>
      <c r="MV145" s="2"/>
      <c r="MW145" s="2"/>
      <c r="MX145" s="2"/>
      <c r="MY145" s="2"/>
      <c r="MZ145" s="2"/>
      <c r="NA145" s="2"/>
      <c r="NB145" s="2"/>
      <c r="NC145" s="2"/>
      <c r="ND145" s="2"/>
      <c r="NE145" s="2"/>
      <c r="NF145" s="2"/>
      <c r="NG145" s="2"/>
      <c r="NH145" s="2"/>
      <c r="NI145" s="2"/>
      <c r="NJ145" s="2"/>
      <c r="NK145" s="2"/>
      <c r="NL145" s="2"/>
      <c r="NM145" s="2"/>
      <c r="NN145" s="2"/>
      <c r="NO145" s="2"/>
      <c r="NP145" s="2"/>
      <c r="NQ145" s="2"/>
      <c r="NR145" s="2"/>
      <c r="NS145" s="2"/>
      <c r="NT145" s="2"/>
      <c r="NU145" s="2"/>
      <c r="NV145" s="2"/>
      <c r="NW145" s="2"/>
      <c r="NX145" s="2"/>
      <c r="NY145" s="2"/>
      <c r="NZ145" s="2"/>
      <c r="OA145" s="2"/>
      <c r="OB145" s="2"/>
      <c r="OC145" s="2"/>
      <c r="OD145" s="2"/>
      <c r="OE145" s="2"/>
      <c r="OF145" s="2"/>
      <c r="OG145" s="2"/>
      <c r="OH145" s="2"/>
      <c r="OI145" s="2"/>
      <c r="OJ145" s="2"/>
      <c r="OK145" s="2"/>
      <c r="OL145" s="2"/>
      <c r="OM145" s="2"/>
      <c r="ON145" s="2"/>
      <c r="OO145" s="2"/>
      <c r="OP145" s="2"/>
      <c r="OQ145" s="2"/>
      <c r="OR145" s="2"/>
      <c r="OS145" s="2"/>
      <c r="OT145" s="2"/>
      <c r="OU145" s="2"/>
      <c r="OV145" s="2"/>
      <c r="OW145" s="2"/>
      <c r="OX145" s="2"/>
      <c r="OY145" s="2"/>
      <c r="OZ145" s="2"/>
      <c r="PA145" s="2"/>
      <c r="PB145" s="2"/>
      <c r="PC145" s="2"/>
      <c r="PD145" s="2"/>
      <c r="PE145" s="2"/>
      <c r="PF145" s="2"/>
      <c r="PG145" s="2"/>
      <c r="PH145" s="2"/>
      <c r="PI145" s="2"/>
      <c r="PJ145" s="2"/>
      <c r="PK145" s="2"/>
      <c r="PL145" s="2"/>
      <c r="PM145" s="2"/>
      <c r="PN145" s="2"/>
      <c r="PO145" s="2"/>
      <c r="PP145" s="2"/>
      <c r="PQ145" s="2"/>
      <c r="PR145" s="2"/>
      <c r="PS145" s="2"/>
      <c r="PT145" s="2"/>
      <c r="PU145" s="2"/>
      <c r="PV145" s="2"/>
      <c r="PW145" s="2"/>
      <c r="PX145" s="2"/>
      <c r="PY145" s="2"/>
      <c r="PZ145" s="2"/>
      <c r="QA145" s="2"/>
      <c r="QB145" s="2"/>
      <c r="QC145" s="2"/>
      <c r="QD145" s="2"/>
      <c r="QE145" s="2"/>
      <c r="QF145" s="2"/>
      <c r="QG145" s="2"/>
      <c r="QH145" s="2"/>
      <c r="QI145" s="2"/>
      <c r="QJ145" s="2"/>
      <c r="QK145" s="2"/>
      <c r="QL145" s="2"/>
      <c r="QM145" s="2"/>
      <c r="QN145" s="2"/>
      <c r="QO145" s="2"/>
      <c r="QP145" s="2"/>
      <c r="QQ145" s="2"/>
      <c r="QR145" s="2"/>
      <c r="QS145" s="2"/>
      <c r="QT145" s="2"/>
      <c r="QU145" s="2"/>
      <c r="QV145" s="2"/>
      <c r="QW145" s="2"/>
      <c r="QX145" s="2"/>
      <c r="QY145" s="2"/>
      <c r="QZ145" s="2"/>
      <c r="RA145" s="2"/>
      <c r="RB145" s="2"/>
      <c r="RC145" s="2"/>
      <c r="RD145" s="2"/>
      <c r="RE145" s="2"/>
      <c r="RF145" s="2"/>
      <c r="RG145" s="2"/>
      <c r="RH145" s="2"/>
      <c r="RI145" s="2"/>
      <c r="RJ145" s="2"/>
      <c r="RK145" s="2"/>
      <c r="RL145" s="2"/>
      <c r="RM145" s="2"/>
      <c r="RN145" s="2"/>
      <c r="RO145" s="2"/>
      <c r="RP145" s="2"/>
      <c r="RQ145" s="2"/>
      <c r="RR145" s="2"/>
      <c r="RS145" s="2"/>
      <c r="RT145" s="2"/>
      <c r="RU145" s="2"/>
      <c r="RV145" s="2"/>
      <c r="RW145" s="2"/>
      <c r="RX145" s="2"/>
      <c r="RY145" s="2"/>
      <c r="RZ145" s="2"/>
      <c r="SA145" s="2"/>
      <c r="SB145" s="2"/>
      <c r="SC145" s="2"/>
    </row>
    <row r="146" spans="1:497" s="18" customFormat="1" x14ac:dyDescent="0.35">
      <c r="A146" s="26"/>
      <c r="B146" s="16"/>
      <c r="C146" s="8"/>
      <c r="D146" s="8"/>
      <c r="E146" s="8"/>
      <c r="F146" s="8"/>
      <c r="G146" s="14"/>
      <c r="H146" s="14"/>
      <c r="I146" s="10"/>
      <c r="J146" s="27"/>
      <c r="K146" s="17"/>
      <c r="L146" s="17"/>
    </row>
    <row r="147" spans="1:497" s="18" customFormat="1" x14ac:dyDescent="0.35">
      <c r="A147" s="8" t="s">
        <v>26</v>
      </c>
      <c r="B147" s="34" t="s">
        <v>328</v>
      </c>
      <c r="C147" s="28"/>
      <c r="D147" s="28"/>
      <c r="E147" s="8"/>
      <c r="F147" s="8"/>
      <c r="G147" s="14"/>
      <c r="H147" s="22"/>
      <c r="I147" s="15"/>
      <c r="J147" s="27"/>
      <c r="K147" s="17"/>
      <c r="L147" s="17"/>
    </row>
    <row r="148" spans="1:497" s="18" customFormat="1" x14ac:dyDescent="0.35">
      <c r="A148" s="26" t="s">
        <v>450</v>
      </c>
      <c r="B148" s="34" t="s">
        <v>28</v>
      </c>
      <c r="C148" s="10"/>
      <c r="D148" s="10"/>
      <c r="E148" s="10"/>
      <c r="F148" s="10"/>
      <c r="G148" s="14"/>
      <c r="H148" s="22"/>
      <c r="I148" s="10"/>
      <c r="J148" s="27"/>
      <c r="K148" s="17"/>
      <c r="L148" s="17"/>
    </row>
    <row r="149" spans="1:497" s="18" customFormat="1" x14ac:dyDescent="0.35">
      <c r="A149" s="26"/>
      <c r="B149" s="9" t="s">
        <v>29</v>
      </c>
      <c r="C149" s="8"/>
      <c r="D149" s="8"/>
      <c r="E149" s="8"/>
      <c r="F149" s="8"/>
      <c r="G149" s="19"/>
      <c r="H149" s="22"/>
      <c r="I149" s="10"/>
      <c r="J149" s="27"/>
      <c r="K149" s="17"/>
      <c r="L149" s="17"/>
    </row>
    <row r="150" spans="1:497" s="18" customFormat="1" x14ac:dyDescent="0.35">
      <c r="A150" s="26" t="s">
        <v>451</v>
      </c>
      <c r="B150" s="9" t="s">
        <v>238</v>
      </c>
      <c r="C150" s="8" t="s">
        <v>237</v>
      </c>
      <c r="D150" s="8"/>
      <c r="E150" s="19" t="s">
        <v>30</v>
      </c>
      <c r="F150" s="8" t="s">
        <v>0</v>
      </c>
      <c r="G150" s="14">
        <v>1</v>
      </c>
      <c r="H150" s="22"/>
      <c r="I150" s="10"/>
      <c r="J150" s="27"/>
      <c r="K150" s="17"/>
      <c r="L150" s="17"/>
    </row>
    <row r="151" spans="1:497" s="18" customFormat="1" x14ac:dyDescent="0.35">
      <c r="A151" s="26" t="s">
        <v>452</v>
      </c>
      <c r="B151" s="9" t="s">
        <v>240</v>
      </c>
      <c r="C151" s="8" t="s">
        <v>239</v>
      </c>
      <c r="D151" s="8"/>
      <c r="E151" s="8"/>
      <c r="F151" s="8" t="s">
        <v>0</v>
      </c>
      <c r="G151" s="19">
        <f>G150</f>
        <v>1</v>
      </c>
      <c r="H151" s="22"/>
      <c r="I151" s="10"/>
      <c r="J151" s="27"/>
      <c r="K151" s="17"/>
    </row>
    <row r="152" spans="1:497" s="18" customFormat="1" ht="32" x14ac:dyDescent="0.35">
      <c r="A152" s="26" t="s">
        <v>453</v>
      </c>
      <c r="B152" s="9" t="s">
        <v>31</v>
      </c>
      <c r="C152" s="8" t="s">
        <v>235</v>
      </c>
      <c r="D152" s="8"/>
      <c r="E152" s="8" t="s">
        <v>236</v>
      </c>
      <c r="F152" s="8" t="s">
        <v>0</v>
      </c>
      <c r="G152" s="19">
        <f>G150</f>
        <v>1</v>
      </c>
      <c r="H152" s="14"/>
      <c r="I152" s="10"/>
      <c r="J152" s="27"/>
      <c r="K152" s="17"/>
      <c r="L152" s="17"/>
    </row>
    <row r="153" spans="1:497" s="18" customFormat="1" ht="48" x14ac:dyDescent="0.35">
      <c r="A153" s="26" t="s">
        <v>454</v>
      </c>
      <c r="B153" s="9" t="s">
        <v>32</v>
      </c>
      <c r="C153" s="8" t="s">
        <v>33</v>
      </c>
      <c r="D153" s="8"/>
      <c r="E153" s="8" t="s">
        <v>34</v>
      </c>
      <c r="F153" s="8" t="s">
        <v>0</v>
      </c>
      <c r="G153" s="19">
        <f>G150</f>
        <v>1</v>
      </c>
      <c r="H153" s="14"/>
      <c r="I153" s="10"/>
      <c r="J153" s="27"/>
      <c r="K153" s="17"/>
      <c r="L153" s="17"/>
    </row>
    <row r="154" spans="1:497" s="18" customFormat="1" x14ac:dyDescent="0.35">
      <c r="A154" s="26" t="s">
        <v>455</v>
      </c>
      <c r="B154" s="9" t="s">
        <v>54</v>
      </c>
      <c r="C154" s="8" t="s">
        <v>55</v>
      </c>
      <c r="D154" s="8"/>
      <c r="E154" s="8" t="s">
        <v>34</v>
      </c>
      <c r="F154" s="8" t="s">
        <v>0</v>
      </c>
      <c r="G154" s="19">
        <f>G150</f>
        <v>1</v>
      </c>
      <c r="H154" s="14"/>
      <c r="I154" s="8"/>
      <c r="J154" s="27"/>
      <c r="K154" s="17"/>
      <c r="L154" s="17"/>
    </row>
    <row r="155" spans="1:497" s="18" customFormat="1" x14ac:dyDescent="0.35">
      <c r="A155" s="26" t="s">
        <v>456</v>
      </c>
      <c r="B155" s="16" t="s">
        <v>35</v>
      </c>
      <c r="C155" s="8" t="s">
        <v>36</v>
      </c>
      <c r="D155" s="8"/>
      <c r="E155" s="8" t="s">
        <v>37</v>
      </c>
      <c r="F155" s="8" t="s">
        <v>0</v>
      </c>
      <c r="G155" s="19">
        <f>G150</f>
        <v>1</v>
      </c>
      <c r="H155" s="14"/>
      <c r="I155" s="8"/>
      <c r="J155" s="27"/>
      <c r="K155" s="17"/>
      <c r="L155" s="17"/>
    </row>
    <row r="156" spans="1:497" s="18" customFormat="1" x14ac:dyDescent="0.35">
      <c r="A156" s="26" t="s">
        <v>457</v>
      </c>
      <c r="B156" s="9" t="s">
        <v>38</v>
      </c>
      <c r="C156" s="8" t="s">
        <v>40</v>
      </c>
      <c r="D156" s="8"/>
      <c r="E156" s="8" t="s">
        <v>30</v>
      </c>
      <c r="F156" s="8" t="s">
        <v>0</v>
      </c>
      <c r="G156" s="19">
        <f>G150</f>
        <v>1</v>
      </c>
      <c r="H156" s="14"/>
      <c r="I156" s="8"/>
      <c r="J156" s="27"/>
      <c r="K156" s="17"/>
      <c r="L156" s="17"/>
      <c r="M156" s="17"/>
    </row>
    <row r="157" spans="1:497" s="18" customFormat="1" x14ac:dyDescent="0.35">
      <c r="A157" s="26" t="s">
        <v>458</v>
      </c>
      <c r="B157" s="9" t="s">
        <v>301</v>
      </c>
      <c r="C157" s="8" t="s">
        <v>39</v>
      </c>
      <c r="D157" s="8"/>
      <c r="E157" s="8" t="s">
        <v>34</v>
      </c>
      <c r="F157" s="8" t="s">
        <v>0</v>
      </c>
      <c r="G157" s="14">
        <v>4</v>
      </c>
      <c r="H157" s="14"/>
      <c r="I157" s="10"/>
      <c r="J157" s="27"/>
      <c r="K157" s="17"/>
      <c r="L157" s="17"/>
    </row>
    <row r="158" spans="1:497" s="18" customFormat="1" x14ac:dyDescent="0.35">
      <c r="A158" s="26" t="s">
        <v>459</v>
      </c>
      <c r="B158" s="9" t="s">
        <v>41</v>
      </c>
      <c r="C158" s="8" t="s">
        <v>42</v>
      </c>
      <c r="D158" s="8">
        <v>30412121802</v>
      </c>
      <c r="E158" s="19" t="s">
        <v>30</v>
      </c>
      <c r="F158" s="8" t="s">
        <v>0</v>
      </c>
      <c r="G158" s="19">
        <f>G150</f>
        <v>1</v>
      </c>
      <c r="H158" s="14"/>
      <c r="I158" s="10"/>
      <c r="J158" s="27"/>
      <c r="K158" s="17"/>
      <c r="L158" s="17"/>
    </row>
    <row r="159" spans="1:497" s="18" customFormat="1" x14ac:dyDescent="0.35">
      <c r="A159" s="26" t="s">
        <v>460</v>
      </c>
      <c r="B159" s="9" t="s">
        <v>43</v>
      </c>
      <c r="C159" s="8" t="s">
        <v>303</v>
      </c>
      <c r="D159" s="8"/>
      <c r="E159" s="8" t="s">
        <v>44</v>
      </c>
      <c r="F159" s="8" t="s">
        <v>0</v>
      </c>
      <c r="G159" s="19">
        <f>G150</f>
        <v>1</v>
      </c>
      <c r="H159" s="14"/>
      <c r="I159" s="8"/>
      <c r="J159" s="27"/>
      <c r="K159" s="17"/>
      <c r="L159" s="17"/>
    </row>
    <row r="160" spans="1:497" s="18" customFormat="1" x14ac:dyDescent="0.35">
      <c r="A160" s="26" t="s">
        <v>461</v>
      </c>
      <c r="B160" s="9" t="s">
        <v>45</v>
      </c>
      <c r="C160" s="8" t="s">
        <v>306</v>
      </c>
      <c r="D160" s="8"/>
      <c r="E160" s="8" t="s">
        <v>44</v>
      </c>
      <c r="F160" s="8" t="s">
        <v>0</v>
      </c>
      <c r="G160" s="19">
        <f>G150</f>
        <v>1</v>
      </c>
      <c r="H160" s="14"/>
      <c r="I160" s="10"/>
      <c r="J160" s="27"/>
      <c r="K160" s="17"/>
      <c r="L160" s="17"/>
    </row>
    <row r="161" spans="1:497" s="1" customFormat="1" x14ac:dyDescent="0.35">
      <c r="A161" s="26" t="s">
        <v>462</v>
      </c>
      <c r="B161" s="9" t="s">
        <v>305</v>
      </c>
      <c r="C161" s="8" t="s">
        <v>304</v>
      </c>
      <c r="D161" s="8"/>
      <c r="E161" s="8" t="s">
        <v>44</v>
      </c>
      <c r="F161" s="8" t="s">
        <v>0</v>
      </c>
      <c r="G161" s="19">
        <f>2*G159</f>
        <v>2</v>
      </c>
      <c r="H161" s="14"/>
      <c r="I161" s="10"/>
      <c r="J161" s="24"/>
      <c r="K161" s="7"/>
      <c r="L161" s="7"/>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c r="IR161" s="2"/>
      <c r="IS161" s="2"/>
      <c r="IT161" s="2"/>
      <c r="IU161" s="2"/>
      <c r="IV161" s="2"/>
      <c r="IW161" s="2"/>
      <c r="IX161" s="2"/>
      <c r="IY161" s="2"/>
      <c r="IZ161" s="2"/>
      <c r="JA161" s="2"/>
      <c r="JB161" s="2"/>
      <c r="JC161" s="2"/>
      <c r="JD161" s="2"/>
      <c r="JE161" s="2"/>
      <c r="JF161" s="2"/>
      <c r="JG161" s="2"/>
      <c r="JH161" s="2"/>
      <c r="JI161" s="2"/>
      <c r="JJ161" s="2"/>
      <c r="JK161" s="2"/>
      <c r="JL161" s="2"/>
      <c r="JM161" s="2"/>
      <c r="JN161" s="2"/>
      <c r="JO161" s="2"/>
      <c r="JP161" s="2"/>
      <c r="LL161" s="5"/>
      <c r="LM161" s="2"/>
      <c r="LN161" s="2"/>
      <c r="LO161" s="2"/>
      <c r="LP161" s="2"/>
      <c r="LQ161" s="2"/>
      <c r="LR161" s="2"/>
      <c r="LS161" s="2"/>
      <c r="LT161" s="2"/>
      <c r="LU161" s="2"/>
      <c r="LV161" s="2"/>
      <c r="LW161" s="2"/>
      <c r="LX161" s="2"/>
      <c r="LY161" s="2"/>
      <c r="LZ161" s="2"/>
      <c r="MA161" s="2"/>
      <c r="MB161" s="2"/>
      <c r="MC161" s="2"/>
      <c r="MD161" s="2"/>
      <c r="ME161" s="2"/>
      <c r="MF161" s="2"/>
      <c r="MG161" s="2"/>
      <c r="MH161" s="2"/>
      <c r="MI161" s="2"/>
      <c r="MJ161" s="2"/>
      <c r="MK161" s="2"/>
      <c r="ML161" s="2"/>
      <c r="MM161" s="2"/>
      <c r="MN161" s="2"/>
      <c r="MO161" s="2"/>
      <c r="MP161" s="2"/>
      <c r="MQ161" s="2"/>
      <c r="MR161" s="2"/>
      <c r="MS161" s="2"/>
      <c r="MT161" s="2"/>
      <c r="MU161" s="2"/>
      <c r="MV161" s="2"/>
      <c r="MW161" s="2"/>
      <c r="MX161" s="2"/>
      <c r="MY161" s="2"/>
      <c r="MZ161" s="2"/>
      <c r="NA161" s="2"/>
      <c r="NB161" s="2"/>
      <c r="NC161" s="2"/>
      <c r="ND161" s="2"/>
      <c r="NE161" s="2"/>
      <c r="NF161" s="2"/>
      <c r="NG161" s="2"/>
      <c r="NH161" s="2"/>
      <c r="NI161" s="2"/>
      <c r="NJ161" s="2"/>
      <c r="NK161" s="2"/>
      <c r="NL161" s="2"/>
      <c r="NM161" s="2"/>
      <c r="NN161" s="2"/>
      <c r="NO161" s="2"/>
      <c r="NP161" s="2"/>
      <c r="NQ161" s="2"/>
      <c r="NR161" s="2"/>
      <c r="NS161" s="2"/>
      <c r="NT161" s="2"/>
      <c r="NU161" s="2"/>
      <c r="NV161" s="2"/>
      <c r="NW161" s="2"/>
      <c r="NX161" s="2"/>
      <c r="NY161" s="2"/>
      <c r="NZ161" s="2"/>
      <c r="OA161" s="2"/>
      <c r="OB161" s="2"/>
      <c r="OC161" s="2"/>
      <c r="OD161" s="2"/>
      <c r="OE161" s="2"/>
      <c r="OF161" s="2"/>
      <c r="OG161" s="2"/>
      <c r="OH161" s="2"/>
      <c r="OI161" s="2"/>
      <c r="OJ161" s="2"/>
      <c r="OK161" s="2"/>
      <c r="OL161" s="2"/>
      <c r="OM161" s="2"/>
      <c r="ON161" s="2"/>
      <c r="OO161" s="2"/>
      <c r="OP161" s="2"/>
      <c r="OQ161" s="2"/>
      <c r="OR161" s="2"/>
      <c r="OS161" s="2"/>
      <c r="OT161" s="2"/>
      <c r="OU161" s="2"/>
      <c r="OV161" s="2"/>
      <c r="OW161" s="2"/>
      <c r="OX161" s="2"/>
      <c r="OY161" s="2"/>
      <c r="OZ161" s="2"/>
      <c r="PA161" s="2"/>
      <c r="PB161" s="2"/>
      <c r="PC161" s="2"/>
      <c r="PD161" s="2"/>
      <c r="PE161" s="2"/>
      <c r="PF161" s="2"/>
      <c r="PG161" s="2"/>
      <c r="PH161" s="2"/>
      <c r="PI161" s="2"/>
      <c r="PJ161" s="2"/>
      <c r="PK161" s="2"/>
      <c r="PL161" s="2"/>
      <c r="PM161" s="2"/>
      <c r="PN161" s="2"/>
      <c r="PO161" s="2"/>
      <c r="PP161" s="2"/>
      <c r="PQ161" s="2"/>
      <c r="PR161" s="2"/>
      <c r="PS161" s="2"/>
      <c r="PT161" s="2"/>
      <c r="PU161" s="2"/>
      <c r="PV161" s="2"/>
      <c r="PW161" s="2"/>
      <c r="PX161" s="2"/>
      <c r="PY161" s="2"/>
      <c r="PZ161" s="2"/>
      <c r="QA161" s="2"/>
      <c r="QB161" s="2"/>
      <c r="QC161" s="2"/>
      <c r="QD161" s="2"/>
      <c r="QE161" s="2"/>
      <c r="QF161" s="2"/>
      <c r="QG161" s="2"/>
      <c r="QH161" s="2"/>
      <c r="QI161" s="2"/>
      <c r="QJ161" s="2"/>
      <c r="QK161" s="2"/>
      <c r="QL161" s="2"/>
      <c r="QM161" s="2"/>
      <c r="QN161" s="2"/>
      <c r="QO161" s="2"/>
      <c r="QP161" s="2"/>
      <c r="QQ161" s="2"/>
      <c r="QR161" s="2"/>
      <c r="QS161" s="2"/>
      <c r="QT161" s="2"/>
      <c r="QU161" s="2"/>
      <c r="QV161" s="2"/>
      <c r="QW161" s="2"/>
      <c r="QX161" s="2"/>
      <c r="QY161" s="2"/>
      <c r="QZ161" s="2"/>
      <c r="RA161" s="2"/>
      <c r="RB161" s="2"/>
      <c r="RC161" s="2"/>
      <c r="RD161" s="2"/>
      <c r="RE161" s="2"/>
      <c r="RF161" s="2"/>
      <c r="RG161" s="2"/>
      <c r="RH161" s="2"/>
      <c r="RI161" s="2"/>
      <c r="RJ161" s="2"/>
      <c r="RK161" s="2"/>
      <c r="RL161" s="2"/>
      <c r="RM161" s="2"/>
      <c r="RN161" s="2"/>
      <c r="RO161" s="2"/>
      <c r="RP161" s="2"/>
      <c r="RQ161" s="2"/>
      <c r="RR161" s="2"/>
      <c r="RS161" s="2"/>
      <c r="RT161" s="2"/>
      <c r="RU161" s="2"/>
      <c r="RV161" s="2"/>
      <c r="RW161" s="2"/>
      <c r="RX161" s="2"/>
      <c r="RY161" s="2"/>
      <c r="RZ161" s="2"/>
      <c r="SA161" s="2"/>
      <c r="SB161" s="2"/>
      <c r="SC161" s="2"/>
    </row>
    <row r="162" spans="1:497" s="1" customFormat="1" ht="32" x14ac:dyDescent="0.35">
      <c r="A162" s="26" t="s">
        <v>463</v>
      </c>
      <c r="B162" s="9" t="s">
        <v>274</v>
      </c>
      <c r="C162" s="8" t="s">
        <v>523</v>
      </c>
      <c r="D162" s="8"/>
      <c r="E162" s="8" t="s">
        <v>48</v>
      </c>
      <c r="F162" s="8" t="s">
        <v>0</v>
      </c>
      <c r="G162" s="14">
        <v>1</v>
      </c>
      <c r="H162" s="14"/>
      <c r="I162" s="10"/>
      <c r="J162" s="24"/>
      <c r="K162" s="7"/>
      <c r="L162" s="7"/>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c r="IW162" s="2"/>
      <c r="IX162" s="2"/>
      <c r="IY162" s="2"/>
      <c r="IZ162" s="2"/>
      <c r="JA162" s="2"/>
      <c r="JB162" s="2"/>
      <c r="JC162" s="2"/>
      <c r="JD162" s="2"/>
      <c r="JE162" s="2"/>
      <c r="JF162" s="2"/>
      <c r="JG162" s="2"/>
      <c r="JH162" s="2"/>
      <c r="JI162" s="2"/>
      <c r="JJ162" s="2"/>
      <c r="JK162" s="2"/>
      <c r="JL162" s="2"/>
      <c r="JM162" s="2"/>
      <c r="JN162" s="2"/>
      <c r="JO162" s="2"/>
      <c r="JP162" s="2"/>
      <c r="LL162" s="5"/>
      <c r="LM162" s="2"/>
      <c r="LN162" s="2"/>
      <c r="LO162" s="2"/>
      <c r="LP162" s="2"/>
      <c r="LQ162" s="2"/>
      <c r="LR162" s="2"/>
      <c r="LS162" s="2"/>
      <c r="LT162" s="2"/>
      <c r="LU162" s="2"/>
      <c r="LV162" s="2"/>
      <c r="LW162" s="2"/>
      <c r="LX162" s="2"/>
      <c r="LY162" s="2"/>
      <c r="LZ162" s="2"/>
      <c r="MA162" s="2"/>
      <c r="MB162" s="2"/>
      <c r="MC162" s="2"/>
      <c r="MD162" s="2"/>
      <c r="ME162" s="2"/>
      <c r="MF162" s="2"/>
      <c r="MG162" s="2"/>
      <c r="MH162" s="2"/>
      <c r="MI162" s="2"/>
      <c r="MJ162" s="2"/>
      <c r="MK162" s="2"/>
      <c r="ML162" s="2"/>
      <c r="MM162" s="2"/>
      <c r="MN162" s="2"/>
      <c r="MO162" s="2"/>
      <c r="MP162" s="2"/>
      <c r="MQ162" s="2"/>
      <c r="MR162" s="2"/>
      <c r="MS162" s="2"/>
      <c r="MT162" s="2"/>
      <c r="MU162" s="2"/>
      <c r="MV162" s="2"/>
      <c r="MW162" s="2"/>
      <c r="MX162" s="2"/>
      <c r="MY162" s="2"/>
      <c r="MZ162" s="2"/>
      <c r="NA162" s="2"/>
      <c r="NB162" s="2"/>
      <c r="NC162" s="2"/>
      <c r="ND162" s="2"/>
      <c r="NE162" s="2"/>
      <c r="NF162" s="2"/>
      <c r="NG162" s="2"/>
      <c r="NH162" s="2"/>
      <c r="NI162" s="2"/>
      <c r="NJ162" s="2"/>
      <c r="NK162" s="2"/>
      <c r="NL162" s="2"/>
      <c r="NM162" s="2"/>
      <c r="NN162" s="2"/>
      <c r="NO162" s="2"/>
      <c r="NP162" s="2"/>
      <c r="NQ162" s="2"/>
      <c r="NR162" s="2"/>
      <c r="NS162" s="2"/>
      <c r="NT162" s="2"/>
      <c r="NU162" s="2"/>
      <c r="NV162" s="2"/>
      <c r="NW162" s="2"/>
      <c r="NX162" s="2"/>
      <c r="NY162" s="2"/>
      <c r="NZ162" s="2"/>
      <c r="OA162" s="2"/>
      <c r="OB162" s="2"/>
      <c r="OC162" s="2"/>
      <c r="OD162" s="2"/>
      <c r="OE162" s="2"/>
      <c r="OF162" s="2"/>
      <c r="OG162" s="2"/>
      <c r="OH162" s="2"/>
      <c r="OI162" s="2"/>
      <c r="OJ162" s="2"/>
      <c r="OK162" s="2"/>
      <c r="OL162" s="2"/>
      <c r="OM162" s="2"/>
      <c r="ON162" s="2"/>
      <c r="OO162" s="2"/>
      <c r="OP162" s="2"/>
      <c r="OQ162" s="2"/>
      <c r="OR162" s="2"/>
      <c r="OS162" s="2"/>
      <c r="OT162" s="2"/>
      <c r="OU162" s="2"/>
      <c r="OV162" s="2"/>
      <c r="OW162" s="2"/>
      <c r="OX162" s="2"/>
      <c r="OY162" s="2"/>
      <c r="OZ162" s="2"/>
      <c r="PA162" s="2"/>
      <c r="PB162" s="2"/>
      <c r="PC162" s="2"/>
      <c r="PD162" s="2"/>
      <c r="PE162" s="2"/>
      <c r="PF162" s="2"/>
      <c r="PG162" s="2"/>
      <c r="PH162" s="2"/>
      <c r="PI162" s="2"/>
      <c r="PJ162" s="2"/>
      <c r="PK162" s="2"/>
      <c r="PL162" s="2"/>
      <c r="PM162" s="2"/>
      <c r="PN162" s="2"/>
      <c r="PO162" s="2"/>
      <c r="PP162" s="2"/>
      <c r="PQ162" s="2"/>
      <c r="PR162" s="2"/>
      <c r="PS162" s="2"/>
      <c r="PT162" s="2"/>
      <c r="PU162" s="2"/>
      <c r="PV162" s="2"/>
      <c r="PW162" s="2"/>
      <c r="PX162" s="2"/>
      <c r="PY162" s="2"/>
      <c r="PZ162" s="2"/>
      <c r="QA162" s="2"/>
      <c r="QB162" s="2"/>
      <c r="QC162" s="2"/>
      <c r="QD162" s="2"/>
      <c r="QE162" s="2"/>
      <c r="QF162" s="2"/>
      <c r="QG162" s="2"/>
      <c r="QH162" s="2"/>
      <c r="QI162" s="2"/>
      <c r="QJ162" s="2"/>
      <c r="QK162" s="2"/>
      <c r="QL162" s="2"/>
      <c r="QM162" s="2"/>
      <c r="QN162" s="2"/>
      <c r="QO162" s="2"/>
      <c r="QP162" s="2"/>
      <c r="QQ162" s="2"/>
      <c r="QR162" s="2"/>
      <c r="QS162" s="2"/>
      <c r="QT162" s="2"/>
      <c r="QU162" s="2"/>
      <c r="QV162" s="2"/>
      <c r="QW162" s="2"/>
      <c r="QX162" s="2"/>
      <c r="QY162" s="2"/>
      <c r="QZ162" s="2"/>
      <c r="RA162" s="2"/>
      <c r="RB162" s="2"/>
      <c r="RC162" s="2"/>
      <c r="RD162" s="2"/>
      <c r="RE162" s="2"/>
      <c r="RF162" s="2"/>
      <c r="RG162" s="2"/>
      <c r="RH162" s="2"/>
      <c r="RI162" s="2"/>
      <c r="RJ162" s="2"/>
      <c r="RK162" s="2"/>
      <c r="RL162" s="2"/>
      <c r="RM162" s="2"/>
      <c r="RN162" s="2"/>
      <c r="RO162" s="2"/>
      <c r="RP162" s="2"/>
      <c r="RQ162" s="2"/>
      <c r="RR162" s="2"/>
      <c r="RS162" s="2"/>
      <c r="RT162" s="2"/>
      <c r="RU162" s="2"/>
      <c r="RV162" s="2"/>
      <c r="RW162" s="2"/>
      <c r="RX162" s="2"/>
      <c r="RY162" s="2"/>
      <c r="RZ162" s="2"/>
      <c r="SA162" s="2"/>
      <c r="SB162" s="2"/>
      <c r="SC162" s="2"/>
    </row>
    <row r="163" spans="1:497" s="1" customFormat="1" ht="32" x14ac:dyDescent="0.35">
      <c r="A163" s="26" t="s">
        <v>464</v>
      </c>
      <c r="B163" s="9" t="s">
        <v>49</v>
      </c>
      <c r="C163" s="8" t="s">
        <v>241</v>
      </c>
      <c r="D163" s="8"/>
      <c r="E163" s="8" t="s">
        <v>185</v>
      </c>
      <c r="F163" s="8" t="s">
        <v>0</v>
      </c>
      <c r="G163" s="14">
        <v>4</v>
      </c>
      <c r="H163" s="14"/>
      <c r="I163" s="10"/>
      <c r="J163" s="24"/>
      <c r="K163" s="7"/>
      <c r="L163" s="7"/>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c r="IW163" s="2"/>
      <c r="IX163" s="2"/>
      <c r="IY163" s="2"/>
      <c r="IZ163" s="2"/>
      <c r="JA163" s="2"/>
      <c r="JB163" s="2"/>
      <c r="JC163" s="2"/>
      <c r="JD163" s="2"/>
      <c r="JE163" s="2"/>
      <c r="JF163" s="2"/>
      <c r="JG163" s="2"/>
      <c r="JH163" s="2"/>
      <c r="JI163" s="2"/>
      <c r="JJ163" s="2"/>
      <c r="JK163" s="2"/>
      <c r="JL163" s="2"/>
      <c r="JM163" s="2"/>
      <c r="JN163" s="2"/>
      <c r="JO163" s="2"/>
      <c r="JP163" s="2"/>
      <c r="LL163" s="5"/>
      <c r="LM163" s="2"/>
      <c r="LN163" s="2"/>
      <c r="LO163" s="2"/>
      <c r="LP163" s="2"/>
      <c r="LQ163" s="2"/>
      <c r="LR163" s="2"/>
      <c r="LS163" s="2"/>
      <c r="LT163" s="2"/>
      <c r="LU163" s="2"/>
      <c r="LV163" s="2"/>
      <c r="LW163" s="2"/>
      <c r="LX163" s="2"/>
      <c r="LY163" s="2"/>
      <c r="LZ163" s="2"/>
      <c r="MA163" s="2"/>
      <c r="MB163" s="2"/>
      <c r="MC163" s="2"/>
      <c r="MD163" s="2"/>
      <c r="ME163" s="2"/>
      <c r="MF163" s="2"/>
      <c r="MG163" s="2"/>
      <c r="MH163" s="2"/>
      <c r="MI163" s="2"/>
      <c r="MJ163" s="2"/>
      <c r="MK163" s="2"/>
      <c r="ML163" s="2"/>
      <c r="MM163" s="2"/>
      <c r="MN163" s="2"/>
      <c r="MO163" s="2"/>
      <c r="MP163" s="2"/>
      <c r="MQ163" s="2"/>
      <c r="MR163" s="2"/>
      <c r="MS163" s="2"/>
      <c r="MT163" s="2"/>
      <c r="MU163" s="2"/>
      <c r="MV163" s="2"/>
      <c r="MW163" s="2"/>
      <c r="MX163" s="2"/>
      <c r="MY163" s="2"/>
      <c r="MZ163" s="2"/>
      <c r="NA163" s="2"/>
      <c r="NB163" s="2"/>
      <c r="NC163" s="2"/>
      <c r="ND163" s="2"/>
      <c r="NE163" s="2"/>
      <c r="NF163" s="2"/>
      <c r="NG163" s="2"/>
      <c r="NH163" s="2"/>
      <c r="NI163" s="2"/>
      <c r="NJ163" s="2"/>
      <c r="NK163" s="2"/>
      <c r="NL163" s="2"/>
      <c r="NM163" s="2"/>
      <c r="NN163" s="2"/>
      <c r="NO163" s="2"/>
      <c r="NP163" s="2"/>
      <c r="NQ163" s="2"/>
      <c r="NR163" s="2"/>
      <c r="NS163" s="2"/>
      <c r="NT163" s="2"/>
      <c r="NU163" s="2"/>
      <c r="NV163" s="2"/>
      <c r="NW163" s="2"/>
      <c r="NX163" s="2"/>
      <c r="NY163" s="2"/>
      <c r="NZ163" s="2"/>
      <c r="OA163" s="2"/>
      <c r="OB163" s="2"/>
      <c r="OC163" s="2"/>
      <c r="OD163" s="2"/>
      <c r="OE163" s="2"/>
      <c r="OF163" s="2"/>
      <c r="OG163" s="2"/>
      <c r="OH163" s="2"/>
      <c r="OI163" s="2"/>
      <c r="OJ163" s="2"/>
      <c r="OK163" s="2"/>
      <c r="OL163" s="2"/>
      <c r="OM163" s="2"/>
      <c r="ON163" s="2"/>
      <c r="OO163" s="2"/>
      <c r="OP163" s="2"/>
      <c r="OQ163" s="2"/>
      <c r="OR163" s="2"/>
      <c r="OS163" s="2"/>
      <c r="OT163" s="2"/>
      <c r="OU163" s="2"/>
      <c r="OV163" s="2"/>
      <c r="OW163" s="2"/>
      <c r="OX163" s="2"/>
      <c r="OY163" s="2"/>
      <c r="OZ163" s="2"/>
      <c r="PA163" s="2"/>
      <c r="PB163" s="2"/>
      <c r="PC163" s="2"/>
      <c r="PD163" s="2"/>
      <c r="PE163" s="2"/>
      <c r="PF163" s="2"/>
      <c r="PG163" s="2"/>
      <c r="PH163" s="2"/>
      <c r="PI163" s="2"/>
      <c r="PJ163" s="2"/>
      <c r="PK163" s="2"/>
      <c r="PL163" s="2"/>
      <c r="PM163" s="2"/>
      <c r="PN163" s="2"/>
      <c r="PO163" s="2"/>
      <c r="PP163" s="2"/>
      <c r="PQ163" s="2"/>
      <c r="PR163" s="2"/>
      <c r="PS163" s="2"/>
      <c r="PT163" s="2"/>
      <c r="PU163" s="2"/>
      <c r="PV163" s="2"/>
      <c r="PW163" s="2"/>
      <c r="PX163" s="2"/>
      <c r="PY163" s="2"/>
      <c r="PZ163" s="2"/>
      <c r="QA163" s="2"/>
      <c r="QB163" s="2"/>
      <c r="QC163" s="2"/>
      <c r="QD163" s="2"/>
      <c r="QE163" s="2"/>
      <c r="QF163" s="2"/>
      <c r="QG163" s="2"/>
      <c r="QH163" s="2"/>
      <c r="QI163" s="2"/>
      <c r="QJ163" s="2"/>
      <c r="QK163" s="2"/>
      <c r="QL163" s="2"/>
      <c r="QM163" s="2"/>
      <c r="QN163" s="2"/>
      <c r="QO163" s="2"/>
      <c r="QP163" s="2"/>
      <c r="QQ163" s="2"/>
      <c r="QR163" s="2"/>
      <c r="QS163" s="2"/>
      <c r="QT163" s="2"/>
      <c r="QU163" s="2"/>
      <c r="QV163" s="2"/>
      <c r="QW163" s="2"/>
      <c r="QX163" s="2"/>
      <c r="QY163" s="2"/>
      <c r="QZ163" s="2"/>
      <c r="RA163" s="2"/>
      <c r="RB163" s="2"/>
      <c r="RC163" s="2"/>
      <c r="RD163" s="2"/>
      <c r="RE163" s="2"/>
      <c r="RF163" s="2"/>
      <c r="RG163" s="2"/>
      <c r="RH163" s="2"/>
      <c r="RI163" s="2"/>
      <c r="RJ163" s="2"/>
      <c r="RK163" s="2"/>
      <c r="RL163" s="2"/>
      <c r="RM163" s="2"/>
      <c r="RN163" s="2"/>
      <c r="RO163" s="2"/>
      <c r="RP163" s="2"/>
      <c r="RQ163" s="2"/>
      <c r="RR163" s="2"/>
      <c r="RS163" s="2"/>
      <c r="RT163" s="2"/>
      <c r="RU163" s="2"/>
      <c r="RV163" s="2"/>
      <c r="RW163" s="2"/>
      <c r="RX163" s="2"/>
      <c r="RY163" s="2"/>
      <c r="RZ163" s="2"/>
      <c r="SA163" s="2"/>
      <c r="SB163" s="2"/>
      <c r="SC163" s="2"/>
    </row>
    <row r="164" spans="1:497" x14ac:dyDescent="0.35">
      <c r="A164" s="26" t="s">
        <v>465</v>
      </c>
      <c r="B164" s="16" t="s">
        <v>50</v>
      </c>
      <c r="C164" s="8" t="s">
        <v>51</v>
      </c>
      <c r="D164" s="8"/>
      <c r="E164" s="8"/>
      <c r="F164" s="8" t="s">
        <v>0</v>
      </c>
      <c r="G164" s="19">
        <v>4</v>
      </c>
      <c r="H164" s="14"/>
      <c r="I164" s="14"/>
      <c r="J164" s="24"/>
      <c r="K164" s="7"/>
      <c r="L164" s="7"/>
      <c r="BW164" s="2"/>
      <c r="BX164" s="2"/>
      <c r="BY164" s="2"/>
      <c r="BZ164" s="2"/>
      <c r="CA164" s="2"/>
      <c r="CB164" s="2"/>
      <c r="CC164" s="2"/>
      <c r="CD164" s="2"/>
      <c r="CE164" s="2"/>
      <c r="CF164" s="2"/>
      <c r="CG164" s="2"/>
      <c r="CH164" s="2"/>
      <c r="CI164" s="2"/>
      <c r="CJ164" s="2"/>
      <c r="CK164" s="2"/>
      <c r="CL164" s="2"/>
      <c r="CM164" s="2"/>
      <c r="CN164" s="2"/>
      <c r="CO164" s="2"/>
    </row>
    <row r="165" spans="1:497" x14ac:dyDescent="0.35">
      <c r="A165" s="26" t="s">
        <v>466</v>
      </c>
      <c r="B165" s="16" t="s">
        <v>156</v>
      </c>
      <c r="C165" s="8"/>
      <c r="D165" s="8"/>
      <c r="E165" s="8"/>
      <c r="F165" s="8" t="s">
        <v>0</v>
      </c>
      <c r="G165" s="14">
        <f>G150</f>
        <v>1</v>
      </c>
      <c r="H165" s="14"/>
      <c r="I165" s="10"/>
      <c r="J165" s="24"/>
      <c r="K165" s="7"/>
      <c r="L165" s="7"/>
    </row>
    <row r="166" spans="1:497" x14ac:dyDescent="0.35">
      <c r="A166" s="26" t="s">
        <v>467</v>
      </c>
      <c r="B166" s="16" t="s">
        <v>187</v>
      </c>
      <c r="C166" s="8" t="s">
        <v>184</v>
      </c>
      <c r="D166" s="8"/>
      <c r="E166" s="8" t="s">
        <v>22</v>
      </c>
      <c r="F166" s="8" t="s">
        <v>0</v>
      </c>
      <c r="G166" s="14">
        <f>2*G150</f>
        <v>2</v>
      </c>
      <c r="H166" s="14"/>
      <c r="I166" s="10"/>
      <c r="J166" s="24"/>
      <c r="K166" s="7"/>
      <c r="L166" s="7"/>
    </row>
    <row r="167" spans="1:497" x14ac:dyDescent="0.35">
      <c r="A167" s="26" t="s">
        <v>468</v>
      </c>
      <c r="B167" s="16" t="s">
        <v>242</v>
      </c>
      <c r="C167" s="8" t="s">
        <v>243</v>
      </c>
      <c r="D167" s="8"/>
      <c r="E167" s="8" t="s">
        <v>22</v>
      </c>
      <c r="F167" s="8" t="s">
        <v>0</v>
      </c>
      <c r="G167" s="14">
        <f>2*G150</f>
        <v>2</v>
      </c>
      <c r="H167" s="14"/>
      <c r="I167" s="10"/>
      <c r="J167" s="24"/>
      <c r="K167" s="7"/>
      <c r="L167" s="7"/>
    </row>
    <row r="168" spans="1:497" x14ac:dyDescent="0.35">
      <c r="A168" s="26" t="s">
        <v>469</v>
      </c>
      <c r="B168" s="16" t="s">
        <v>188</v>
      </c>
      <c r="C168" s="8" t="s">
        <v>186</v>
      </c>
      <c r="D168" s="8"/>
      <c r="E168" s="8" t="s">
        <v>34</v>
      </c>
      <c r="F168" s="8" t="s">
        <v>0</v>
      </c>
      <c r="G168" s="14">
        <f>G150</f>
        <v>1</v>
      </c>
      <c r="H168" s="14"/>
      <c r="I168" s="10"/>
      <c r="J168" s="24"/>
      <c r="K168" s="7"/>
      <c r="L168" s="7"/>
    </row>
    <row r="169" spans="1:497" x14ac:dyDescent="0.35">
      <c r="A169" s="26" t="s">
        <v>470</v>
      </c>
      <c r="B169" s="16" t="s">
        <v>302</v>
      </c>
      <c r="C169" s="8" t="s">
        <v>183</v>
      </c>
      <c r="D169" s="8"/>
      <c r="E169" s="8" t="s">
        <v>34</v>
      </c>
      <c r="F169" s="8" t="s">
        <v>0</v>
      </c>
      <c r="G169" s="14">
        <v>2</v>
      </c>
      <c r="H169" s="14"/>
      <c r="I169" s="10"/>
      <c r="J169" s="24"/>
      <c r="K169" s="7"/>
      <c r="L169" s="7"/>
    </row>
    <row r="170" spans="1:497" x14ac:dyDescent="0.35">
      <c r="A170" s="26" t="s">
        <v>471</v>
      </c>
      <c r="B170" s="16" t="s">
        <v>189</v>
      </c>
      <c r="C170" s="8" t="s">
        <v>173</v>
      </c>
      <c r="D170" s="8"/>
      <c r="E170" s="19" t="s">
        <v>30</v>
      </c>
      <c r="F170" s="8" t="s">
        <v>0</v>
      </c>
      <c r="G170" s="14">
        <f>G150</f>
        <v>1</v>
      </c>
      <c r="H170" s="14"/>
      <c r="I170" s="10"/>
      <c r="J170" s="24"/>
      <c r="K170" s="7"/>
      <c r="L170" s="7"/>
    </row>
    <row r="171" spans="1:497" x14ac:dyDescent="0.35">
      <c r="A171" s="26" t="s">
        <v>472</v>
      </c>
      <c r="B171" s="16" t="s">
        <v>174</v>
      </c>
      <c r="C171" s="8"/>
      <c r="D171" s="8"/>
      <c r="E171" s="8" t="s">
        <v>44</v>
      </c>
      <c r="F171" s="8" t="s">
        <v>0</v>
      </c>
      <c r="G171" s="14">
        <f>G150</f>
        <v>1</v>
      </c>
      <c r="H171" s="14"/>
      <c r="I171" s="10"/>
      <c r="J171" s="24"/>
      <c r="K171" s="7"/>
      <c r="L171" s="7"/>
    </row>
    <row r="172" spans="1:497" x14ac:dyDescent="0.35">
      <c r="A172" s="26" t="s">
        <v>473</v>
      </c>
      <c r="B172" s="16" t="s">
        <v>52</v>
      </c>
      <c r="C172" s="8" t="s">
        <v>53</v>
      </c>
      <c r="D172" s="8"/>
      <c r="E172" s="8" t="s">
        <v>30</v>
      </c>
      <c r="F172" s="8" t="s">
        <v>0</v>
      </c>
      <c r="G172" s="14">
        <f>G150</f>
        <v>1</v>
      </c>
      <c r="H172" s="14"/>
      <c r="I172" s="10"/>
      <c r="J172" s="24"/>
      <c r="K172" s="7"/>
      <c r="L172" s="7"/>
    </row>
    <row r="173" spans="1:497" x14ac:dyDescent="0.35">
      <c r="A173" s="26" t="s">
        <v>474</v>
      </c>
      <c r="B173" s="16" t="s">
        <v>244</v>
      </c>
      <c r="C173" s="8"/>
      <c r="D173" s="8"/>
      <c r="E173" s="8" t="s">
        <v>30</v>
      </c>
      <c r="F173" s="8" t="s">
        <v>0</v>
      </c>
      <c r="G173" s="14">
        <f>G150</f>
        <v>1</v>
      </c>
      <c r="H173" s="14"/>
      <c r="I173" s="10"/>
      <c r="J173" s="24"/>
      <c r="K173" s="7"/>
      <c r="L173" s="7"/>
    </row>
    <row r="174" spans="1:497" x14ac:dyDescent="0.35">
      <c r="A174" s="26" t="s">
        <v>475</v>
      </c>
      <c r="B174" s="16" t="s">
        <v>97</v>
      </c>
      <c r="C174" s="8" t="s">
        <v>103</v>
      </c>
      <c r="D174" s="8"/>
      <c r="E174" s="8" t="s">
        <v>22</v>
      </c>
      <c r="F174" s="8" t="s">
        <v>0</v>
      </c>
      <c r="G174" s="14">
        <f>G150</f>
        <v>1</v>
      </c>
      <c r="H174" s="14"/>
      <c r="I174" s="10"/>
      <c r="J174" s="24"/>
      <c r="K174" s="7"/>
      <c r="L174" s="7"/>
    </row>
    <row r="175" spans="1:497" x14ac:dyDescent="0.35">
      <c r="A175" s="26" t="s">
        <v>476</v>
      </c>
      <c r="B175" s="16" t="s">
        <v>98</v>
      </c>
      <c r="C175" s="8" t="s">
        <v>103</v>
      </c>
      <c r="D175" s="8"/>
      <c r="E175" s="8" t="s">
        <v>22</v>
      </c>
      <c r="F175" s="8" t="s">
        <v>0</v>
      </c>
      <c r="G175" s="14">
        <f>G150</f>
        <v>1</v>
      </c>
      <c r="H175" s="14"/>
      <c r="I175" s="10"/>
      <c r="J175" s="24"/>
      <c r="K175" s="39"/>
      <c r="L175" s="7"/>
    </row>
    <row r="176" spans="1:497" x14ac:dyDescent="0.35">
      <c r="A176" s="26"/>
      <c r="B176" s="16"/>
      <c r="C176" s="28"/>
      <c r="D176" s="28"/>
      <c r="E176" s="28"/>
      <c r="F176" s="28"/>
      <c r="G176" s="14"/>
      <c r="H176" s="14"/>
      <c r="I176" s="10"/>
      <c r="J176" s="24"/>
      <c r="K176" s="7"/>
      <c r="L176" s="7"/>
    </row>
    <row r="177" spans="1:497" x14ac:dyDescent="0.35">
      <c r="A177" s="26" t="s">
        <v>477</v>
      </c>
      <c r="B177" s="34" t="s">
        <v>57</v>
      </c>
      <c r="C177" s="28"/>
      <c r="D177" s="28"/>
      <c r="E177" s="28"/>
      <c r="F177" s="28"/>
      <c r="G177" s="36"/>
      <c r="H177" s="14"/>
      <c r="I177" s="10"/>
      <c r="J177" s="24"/>
      <c r="K177" s="7"/>
      <c r="L177" s="7"/>
    </row>
    <row r="178" spans="1:497" s="12" customFormat="1" x14ac:dyDescent="0.35">
      <c r="A178" s="58" t="s">
        <v>478</v>
      </c>
      <c r="B178" s="59" t="s">
        <v>1290</v>
      </c>
      <c r="C178" s="62" t="s">
        <v>1289</v>
      </c>
      <c r="D178" s="62"/>
      <c r="E178" s="62" t="s">
        <v>46</v>
      </c>
      <c r="F178" s="60" t="s">
        <v>0</v>
      </c>
      <c r="G178" s="61">
        <v>2</v>
      </c>
      <c r="H178" s="14"/>
      <c r="I178" s="10"/>
      <c r="J178" s="27"/>
      <c r="K178" s="17"/>
      <c r="L178" s="17"/>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c r="JB178" s="11"/>
      <c r="JC178" s="11"/>
      <c r="JD178" s="11"/>
      <c r="JE178" s="11"/>
      <c r="JF178" s="11"/>
      <c r="JG178" s="11"/>
      <c r="JH178" s="11"/>
      <c r="JI178" s="11"/>
      <c r="JJ178" s="11"/>
      <c r="JK178" s="11"/>
      <c r="JL178" s="11"/>
      <c r="JM178" s="11"/>
      <c r="JN178" s="11"/>
      <c r="JO178" s="11"/>
      <c r="JP178" s="11"/>
      <c r="LL178" s="13"/>
      <c r="LM178" s="11"/>
      <c r="LN178" s="11"/>
      <c r="LO178" s="11"/>
      <c r="LP178" s="11"/>
      <c r="LQ178" s="11"/>
      <c r="LR178" s="11"/>
      <c r="LS178" s="11"/>
      <c r="LT178" s="11"/>
      <c r="LU178" s="11"/>
      <c r="LV178" s="11"/>
      <c r="LW178" s="11"/>
      <c r="LX178" s="11"/>
      <c r="LY178" s="11"/>
      <c r="LZ178" s="11"/>
      <c r="MA178" s="11"/>
      <c r="MB178" s="11"/>
      <c r="MC178" s="11"/>
      <c r="MD178" s="11"/>
      <c r="ME178" s="11"/>
      <c r="MF178" s="11"/>
      <c r="MG178" s="11"/>
      <c r="MH178" s="11"/>
      <c r="MI178" s="11"/>
      <c r="MJ178" s="11"/>
      <c r="MK178" s="11"/>
      <c r="ML178" s="11"/>
      <c r="MM178" s="11"/>
      <c r="MN178" s="11"/>
      <c r="MO178" s="11"/>
      <c r="MP178" s="11"/>
      <c r="MQ178" s="11"/>
      <c r="MR178" s="11"/>
      <c r="MS178" s="11"/>
      <c r="MT178" s="11"/>
      <c r="MU178" s="11"/>
      <c r="MV178" s="11"/>
      <c r="MW178" s="11"/>
      <c r="MX178" s="11"/>
      <c r="MY178" s="11"/>
      <c r="MZ178" s="11"/>
      <c r="NA178" s="11"/>
      <c r="NB178" s="11"/>
      <c r="NC178" s="11"/>
      <c r="ND178" s="11"/>
      <c r="NE178" s="11"/>
      <c r="NF178" s="11"/>
      <c r="NG178" s="11"/>
      <c r="NH178" s="11"/>
      <c r="NI178" s="11"/>
      <c r="NJ178" s="11"/>
      <c r="NK178" s="11"/>
      <c r="NL178" s="11"/>
      <c r="NM178" s="11"/>
      <c r="NN178" s="11"/>
      <c r="NO178" s="11"/>
      <c r="NP178" s="11"/>
      <c r="NQ178" s="11"/>
      <c r="NR178" s="11"/>
      <c r="NS178" s="11"/>
      <c r="NT178" s="11"/>
      <c r="NU178" s="11"/>
      <c r="NV178" s="11"/>
      <c r="NW178" s="11"/>
      <c r="NX178" s="11"/>
      <c r="NY178" s="11"/>
      <c r="NZ178" s="11"/>
      <c r="OA178" s="11"/>
      <c r="OB178" s="11"/>
      <c r="OC178" s="11"/>
      <c r="OD178" s="11"/>
      <c r="OE178" s="11"/>
      <c r="OF178" s="11"/>
      <c r="OG178" s="11"/>
      <c r="OH178" s="11"/>
      <c r="OI178" s="11"/>
      <c r="OJ178" s="11"/>
      <c r="OK178" s="11"/>
      <c r="OL178" s="11"/>
      <c r="OM178" s="11"/>
      <c r="ON178" s="11"/>
      <c r="OO178" s="11"/>
      <c r="OP178" s="11"/>
      <c r="OQ178" s="11"/>
      <c r="OR178" s="11"/>
      <c r="OS178" s="11"/>
      <c r="OT178" s="11"/>
      <c r="OU178" s="11"/>
      <c r="OV178" s="11"/>
      <c r="OW178" s="11"/>
      <c r="OX178" s="11"/>
      <c r="OY178" s="11"/>
      <c r="OZ178" s="11"/>
      <c r="PA178" s="11"/>
      <c r="PB178" s="11"/>
      <c r="PC178" s="11"/>
      <c r="PD178" s="11"/>
      <c r="PE178" s="11"/>
      <c r="PF178" s="11"/>
      <c r="PG178" s="11"/>
      <c r="PH178" s="11"/>
      <c r="PI178" s="11"/>
      <c r="PJ178" s="11"/>
      <c r="PK178" s="11"/>
      <c r="PL178" s="11"/>
      <c r="PM178" s="11"/>
      <c r="PN178" s="11"/>
      <c r="PO178" s="11"/>
      <c r="PP178" s="11"/>
      <c r="PQ178" s="11"/>
      <c r="PR178" s="11"/>
      <c r="PS178" s="11"/>
      <c r="PT178" s="11"/>
      <c r="PU178" s="11"/>
      <c r="PV178" s="11"/>
      <c r="PW178" s="11"/>
      <c r="PX178" s="11"/>
      <c r="PY178" s="11"/>
      <c r="PZ178" s="11"/>
      <c r="QA178" s="11"/>
      <c r="QB178" s="11"/>
      <c r="QC178" s="11"/>
      <c r="QD178" s="11"/>
      <c r="QE178" s="11"/>
      <c r="QF178" s="11"/>
      <c r="QG178" s="11"/>
      <c r="QH178" s="11"/>
      <c r="QI178" s="11"/>
      <c r="QJ178" s="11"/>
      <c r="QK178" s="11"/>
      <c r="QL178" s="11"/>
      <c r="QM178" s="11"/>
      <c r="QN178" s="11"/>
      <c r="QO178" s="11"/>
      <c r="QP178" s="11"/>
      <c r="QQ178" s="11"/>
      <c r="QR178" s="11"/>
      <c r="QS178" s="11"/>
      <c r="QT178" s="11"/>
      <c r="QU178" s="11"/>
      <c r="QV178" s="11"/>
      <c r="QW178" s="11"/>
      <c r="QX178" s="11"/>
      <c r="QY178" s="11"/>
      <c r="QZ178" s="11"/>
      <c r="RA178" s="11"/>
      <c r="RB178" s="11"/>
      <c r="RC178" s="11"/>
      <c r="RD178" s="11"/>
      <c r="RE178" s="11"/>
      <c r="RF178" s="11"/>
      <c r="RG178" s="11"/>
      <c r="RH178" s="11"/>
      <c r="RI178" s="11"/>
      <c r="RJ178" s="11"/>
      <c r="RK178" s="11"/>
      <c r="RL178" s="11"/>
      <c r="RM178" s="11"/>
      <c r="RN178" s="11"/>
      <c r="RO178" s="11"/>
      <c r="RP178" s="11"/>
      <c r="RQ178" s="11"/>
      <c r="RR178" s="11"/>
      <c r="RS178" s="11"/>
      <c r="RT178" s="11"/>
      <c r="RU178" s="11"/>
      <c r="RV178" s="11"/>
      <c r="RW178" s="11"/>
      <c r="RX178" s="11"/>
      <c r="RY178" s="11"/>
      <c r="RZ178" s="11"/>
      <c r="SA178" s="11"/>
      <c r="SB178" s="11"/>
      <c r="SC178" s="11"/>
    </row>
    <row r="179" spans="1:497" s="1" customFormat="1" x14ac:dyDescent="0.35">
      <c r="A179" s="69" t="s">
        <v>478</v>
      </c>
      <c r="B179" s="70" t="s">
        <v>364</v>
      </c>
      <c r="C179" s="71" t="s">
        <v>363</v>
      </c>
      <c r="D179" s="71"/>
      <c r="E179" s="71" t="s">
        <v>362</v>
      </c>
      <c r="F179" s="71" t="s">
        <v>0</v>
      </c>
      <c r="G179" s="72">
        <v>2</v>
      </c>
      <c r="H179" s="14"/>
      <c r="I179" s="8"/>
      <c r="J179" s="24"/>
      <c r="K179" s="7"/>
      <c r="L179" s="7"/>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c r="IR179" s="2"/>
      <c r="IS179" s="2"/>
      <c r="IT179" s="2"/>
      <c r="IU179" s="2"/>
      <c r="IV179" s="2"/>
      <c r="IW179" s="2"/>
      <c r="IX179" s="2"/>
      <c r="IY179" s="2"/>
      <c r="IZ179" s="2"/>
      <c r="JA179" s="2"/>
      <c r="JB179" s="2"/>
      <c r="JC179" s="2"/>
      <c r="JD179" s="2"/>
      <c r="JE179" s="2"/>
      <c r="JF179" s="2"/>
      <c r="JG179" s="2"/>
      <c r="JH179" s="2"/>
      <c r="JI179" s="2"/>
      <c r="JJ179" s="2"/>
      <c r="JK179" s="2"/>
      <c r="JL179" s="2"/>
      <c r="JM179" s="2"/>
      <c r="JN179" s="2"/>
      <c r="JO179" s="2"/>
      <c r="JP179" s="2"/>
      <c r="LL179" s="5"/>
      <c r="LM179" s="2"/>
      <c r="LN179" s="2"/>
      <c r="LO179" s="2"/>
      <c r="LP179" s="2"/>
      <c r="LQ179" s="2"/>
      <c r="LR179" s="2"/>
      <c r="LS179" s="2"/>
      <c r="LT179" s="2"/>
      <c r="LU179" s="2"/>
      <c r="LV179" s="2"/>
      <c r="LW179" s="2"/>
      <c r="LX179" s="2"/>
      <c r="LY179" s="2"/>
      <c r="LZ179" s="2"/>
      <c r="MA179" s="2"/>
      <c r="MB179" s="2"/>
      <c r="MC179" s="2"/>
      <c r="MD179" s="2"/>
      <c r="ME179" s="2"/>
      <c r="MF179" s="2"/>
      <c r="MG179" s="2"/>
      <c r="MH179" s="2"/>
      <c r="MI179" s="2"/>
      <c r="MJ179" s="2"/>
      <c r="MK179" s="2"/>
      <c r="ML179" s="2"/>
      <c r="MM179" s="2"/>
      <c r="MN179" s="2"/>
      <c r="MO179" s="2"/>
      <c r="MP179" s="2"/>
      <c r="MQ179" s="2"/>
      <c r="MR179" s="2"/>
      <c r="MS179" s="2"/>
      <c r="MT179" s="2"/>
      <c r="MU179" s="2"/>
      <c r="MV179" s="2"/>
      <c r="MW179" s="2"/>
      <c r="MX179" s="2"/>
      <c r="MY179" s="2"/>
      <c r="MZ179" s="2"/>
      <c r="NA179" s="2"/>
      <c r="NB179" s="2"/>
      <c r="NC179" s="2"/>
      <c r="ND179" s="2"/>
      <c r="NE179" s="2"/>
      <c r="NF179" s="2"/>
      <c r="NG179" s="2"/>
      <c r="NH179" s="2"/>
      <c r="NI179" s="2"/>
      <c r="NJ179" s="2"/>
      <c r="NK179" s="2"/>
      <c r="NL179" s="2"/>
      <c r="NM179" s="2"/>
      <c r="NN179" s="2"/>
      <c r="NO179" s="2"/>
      <c r="NP179" s="2"/>
      <c r="NQ179" s="2"/>
      <c r="NR179" s="2"/>
      <c r="NS179" s="2"/>
      <c r="NT179" s="2"/>
      <c r="NU179" s="2"/>
      <c r="NV179" s="2"/>
      <c r="NW179" s="2"/>
      <c r="NX179" s="2"/>
      <c r="NY179" s="2"/>
      <c r="NZ179" s="2"/>
      <c r="OA179" s="2"/>
      <c r="OB179" s="2"/>
      <c r="OC179" s="2"/>
      <c r="OD179" s="2"/>
      <c r="OE179" s="2"/>
      <c r="OF179" s="2"/>
      <c r="OG179" s="2"/>
      <c r="OH179" s="2"/>
      <c r="OI179" s="2"/>
      <c r="OJ179" s="2"/>
      <c r="OK179" s="2"/>
      <c r="OL179" s="2"/>
      <c r="OM179" s="2"/>
      <c r="ON179" s="2"/>
      <c r="OO179" s="2"/>
      <c r="OP179" s="2"/>
      <c r="OQ179" s="2"/>
      <c r="OR179" s="2"/>
      <c r="OS179" s="2"/>
      <c r="OT179" s="2"/>
      <c r="OU179" s="2"/>
      <c r="OV179" s="2"/>
      <c r="OW179" s="2"/>
      <c r="OX179" s="2"/>
      <c r="OY179" s="2"/>
      <c r="OZ179" s="2"/>
      <c r="PA179" s="2"/>
      <c r="PB179" s="2"/>
      <c r="PC179" s="2"/>
      <c r="PD179" s="2"/>
      <c r="PE179" s="2"/>
      <c r="PF179" s="2"/>
      <c r="PG179" s="2"/>
      <c r="PH179" s="2"/>
      <c r="PI179" s="2"/>
      <c r="PJ179" s="2"/>
      <c r="PK179" s="2"/>
      <c r="PL179" s="2"/>
      <c r="PM179" s="2"/>
      <c r="PN179" s="2"/>
      <c r="PO179" s="2"/>
      <c r="PP179" s="2"/>
      <c r="PQ179" s="2"/>
      <c r="PR179" s="2"/>
      <c r="PS179" s="2"/>
      <c r="PT179" s="2"/>
      <c r="PU179" s="2"/>
      <c r="PV179" s="2"/>
      <c r="PW179" s="2"/>
      <c r="PX179" s="2"/>
      <c r="PY179" s="2"/>
      <c r="PZ179" s="2"/>
      <c r="QA179" s="2"/>
      <c r="QB179" s="2"/>
      <c r="QC179" s="2"/>
      <c r="QD179" s="2"/>
      <c r="QE179" s="2"/>
      <c r="QF179" s="2"/>
      <c r="QG179" s="2"/>
      <c r="QH179" s="2"/>
      <c r="QI179" s="2"/>
      <c r="QJ179" s="2"/>
      <c r="QK179" s="2"/>
      <c r="QL179" s="2"/>
      <c r="QM179" s="2"/>
      <c r="QN179" s="2"/>
      <c r="QO179" s="2"/>
      <c r="QP179" s="2"/>
      <c r="QQ179" s="2"/>
      <c r="QR179" s="2"/>
      <c r="QS179" s="2"/>
      <c r="QT179" s="2"/>
      <c r="QU179" s="2"/>
      <c r="QV179" s="2"/>
      <c r="QW179" s="2"/>
      <c r="QX179" s="2"/>
      <c r="QY179" s="2"/>
      <c r="QZ179" s="2"/>
      <c r="RA179" s="2"/>
      <c r="RB179" s="2"/>
      <c r="RC179" s="2"/>
      <c r="RD179" s="2"/>
      <c r="RE179" s="2"/>
      <c r="RF179" s="2"/>
      <c r="RG179" s="2"/>
      <c r="RH179" s="2"/>
      <c r="RI179" s="2"/>
      <c r="RJ179" s="2"/>
      <c r="RK179" s="2"/>
      <c r="RL179" s="2"/>
      <c r="RM179" s="2"/>
      <c r="RN179" s="2"/>
      <c r="RO179" s="2"/>
      <c r="RP179" s="2"/>
      <c r="RQ179" s="2"/>
      <c r="RR179" s="2"/>
      <c r="RS179" s="2"/>
      <c r="RT179" s="2"/>
      <c r="RU179" s="2"/>
      <c r="RV179" s="2"/>
      <c r="RW179" s="2"/>
      <c r="RX179" s="2"/>
      <c r="RY179" s="2"/>
      <c r="RZ179" s="2"/>
      <c r="SA179" s="2"/>
      <c r="SB179" s="2"/>
      <c r="SC179" s="2"/>
    </row>
    <row r="180" spans="1:497" s="1" customFormat="1" x14ac:dyDescent="0.35">
      <c r="A180" s="69" t="s">
        <v>479</v>
      </c>
      <c r="B180" s="70" t="s">
        <v>365</v>
      </c>
      <c r="C180" s="71" t="s">
        <v>361</v>
      </c>
      <c r="D180" s="71"/>
      <c r="E180" s="71" t="s">
        <v>362</v>
      </c>
      <c r="F180" s="71" t="s">
        <v>0</v>
      </c>
      <c r="G180" s="72">
        <v>2</v>
      </c>
      <c r="H180" s="14"/>
      <c r="I180" s="8"/>
      <c r="J180" s="24"/>
      <c r="K180" s="7"/>
      <c r="L180" s="7"/>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c r="IW180" s="2"/>
      <c r="IX180" s="2"/>
      <c r="IY180" s="2"/>
      <c r="IZ180" s="2"/>
      <c r="JA180" s="2"/>
      <c r="JB180" s="2"/>
      <c r="JC180" s="2"/>
      <c r="JD180" s="2"/>
      <c r="JE180" s="2"/>
      <c r="JF180" s="2"/>
      <c r="JG180" s="2"/>
      <c r="JH180" s="2"/>
      <c r="JI180" s="2"/>
      <c r="JJ180" s="2"/>
      <c r="JK180" s="2"/>
      <c r="JL180" s="2"/>
      <c r="JM180" s="2"/>
      <c r="JN180" s="2"/>
      <c r="JO180" s="2"/>
      <c r="JP180" s="2"/>
      <c r="LL180" s="5"/>
      <c r="LM180" s="2"/>
      <c r="LN180" s="2"/>
      <c r="LO180" s="2"/>
      <c r="LP180" s="2"/>
      <c r="LQ180" s="2"/>
      <c r="LR180" s="2"/>
      <c r="LS180" s="2"/>
      <c r="LT180" s="2"/>
      <c r="LU180" s="2"/>
      <c r="LV180" s="2"/>
      <c r="LW180" s="2"/>
      <c r="LX180" s="2"/>
      <c r="LY180" s="2"/>
      <c r="LZ180" s="2"/>
      <c r="MA180" s="2"/>
      <c r="MB180" s="2"/>
      <c r="MC180" s="2"/>
      <c r="MD180" s="2"/>
      <c r="ME180" s="2"/>
      <c r="MF180" s="2"/>
      <c r="MG180" s="2"/>
      <c r="MH180" s="2"/>
      <c r="MI180" s="2"/>
      <c r="MJ180" s="2"/>
      <c r="MK180" s="2"/>
      <c r="ML180" s="2"/>
      <c r="MM180" s="2"/>
      <c r="MN180" s="2"/>
      <c r="MO180" s="2"/>
      <c r="MP180" s="2"/>
      <c r="MQ180" s="2"/>
      <c r="MR180" s="2"/>
      <c r="MS180" s="2"/>
      <c r="MT180" s="2"/>
      <c r="MU180" s="2"/>
      <c r="MV180" s="2"/>
      <c r="MW180" s="2"/>
      <c r="MX180" s="2"/>
      <c r="MY180" s="2"/>
      <c r="MZ180" s="2"/>
      <c r="NA180" s="2"/>
      <c r="NB180" s="2"/>
      <c r="NC180" s="2"/>
      <c r="ND180" s="2"/>
      <c r="NE180" s="2"/>
      <c r="NF180" s="2"/>
      <c r="NG180" s="2"/>
      <c r="NH180" s="2"/>
      <c r="NI180" s="2"/>
      <c r="NJ180" s="2"/>
      <c r="NK180" s="2"/>
      <c r="NL180" s="2"/>
      <c r="NM180" s="2"/>
      <c r="NN180" s="2"/>
      <c r="NO180" s="2"/>
      <c r="NP180" s="2"/>
      <c r="NQ180" s="2"/>
      <c r="NR180" s="2"/>
      <c r="NS180" s="2"/>
      <c r="NT180" s="2"/>
      <c r="NU180" s="2"/>
      <c r="NV180" s="2"/>
      <c r="NW180" s="2"/>
      <c r="NX180" s="2"/>
      <c r="NY180" s="2"/>
      <c r="NZ180" s="2"/>
      <c r="OA180" s="2"/>
      <c r="OB180" s="2"/>
      <c r="OC180" s="2"/>
      <c r="OD180" s="2"/>
      <c r="OE180" s="2"/>
      <c r="OF180" s="2"/>
      <c r="OG180" s="2"/>
      <c r="OH180" s="2"/>
      <c r="OI180" s="2"/>
      <c r="OJ180" s="2"/>
      <c r="OK180" s="2"/>
      <c r="OL180" s="2"/>
      <c r="OM180" s="2"/>
      <c r="ON180" s="2"/>
      <c r="OO180" s="2"/>
      <c r="OP180" s="2"/>
      <c r="OQ180" s="2"/>
      <c r="OR180" s="2"/>
      <c r="OS180" s="2"/>
      <c r="OT180" s="2"/>
      <c r="OU180" s="2"/>
      <c r="OV180" s="2"/>
      <c r="OW180" s="2"/>
      <c r="OX180" s="2"/>
      <c r="OY180" s="2"/>
      <c r="OZ180" s="2"/>
      <c r="PA180" s="2"/>
      <c r="PB180" s="2"/>
      <c r="PC180" s="2"/>
      <c r="PD180" s="2"/>
      <c r="PE180" s="2"/>
      <c r="PF180" s="2"/>
      <c r="PG180" s="2"/>
      <c r="PH180" s="2"/>
      <c r="PI180" s="2"/>
      <c r="PJ180" s="2"/>
      <c r="PK180" s="2"/>
      <c r="PL180" s="2"/>
      <c r="PM180" s="2"/>
      <c r="PN180" s="2"/>
      <c r="PO180" s="2"/>
      <c r="PP180" s="2"/>
      <c r="PQ180" s="2"/>
      <c r="PR180" s="2"/>
      <c r="PS180" s="2"/>
      <c r="PT180" s="2"/>
      <c r="PU180" s="2"/>
      <c r="PV180" s="2"/>
      <c r="PW180" s="2"/>
      <c r="PX180" s="2"/>
      <c r="PY180" s="2"/>
      <c r="PZ180" s="2"/>
      <c r="QA180" s="2"/>
      <c r="QB180" s="2"/>
      <c r="QC180" s="2"/>
      <c r="QD180" s="2"/>
      <c r="QE180" s="2"/>
      <c r="QF180" s="2"/>
      <c r="QG180" s="2"/>
      <c r="QH180" s="2"/>
      <c r="QI180" s="2"/>
      <c r="QJ180" s="2"/>
      <c r="QK180" s="2"/>
      <c r="QL180" s="2"/>
      <c r="QM180" s="2"/>
      <c r="QN180" s="2"/>
      <c r="QO180" s="2"/>
      <c r="QP180" s="2"/>
      <c r="QQ180" s="2"/>
      <c r="QR180" s="2"/>
      <c r="QS180" s="2"/>
      <c r="QT180" s="2"/>
      <c r="QU180" s="2"/>
      <c r="QV180" s="2"/>
      <c r="QW180" s="2"/>
      <c r="QX180" s="2"/>
      <c r="QY180" s="2"/>
      <c r="QZ180" s="2"/>
      <c r="RA180" s="2"/>
      <c r="RB180" s="2"/>
      <c r="RC180" s="2"/>
      <c r="RD180" s="2"/>
      <c r="RE180" s="2"/>
      <c r="RF180" s="2"/>
      <c r="RG180" s="2"/>
      <c r="RH180" s="2"/>
      <c r="RI180" s="2"/>
      <c r="RJ180" s="2"/>
      <c r="RK180" s="2"/>
      <c r="RL180" s="2"/>
      <c r="RM180" s="2"/>
      <c r="RN180" s="2"/>
      <c r="RO180" s="2"/>
      <c r="RP180" s="2"/>
      <c r="RQ180" s="2"/>
      <c r="RR180" s="2"/>
      <c r="RS180" s="2"/>
      <c r="RT180" s="2"/>
      <c r="RU180" s="2"/>
      <c r="RV180" s="2"/>
      <c r="RW180" s="2"/>
      <c r="RX180" s="2"/>
      <c r="RY180" s="2"/>
      <c r="RZ180" s="2"/>
      <c r="SA180" s="2"/>
      <c r="SB180" s="2"/>
      <c r="SC180" s="2"/>
    </row>
    <row r="181" spans="1:497" ht="32" x14ac:dyDescent="0.35">
      <c r="A181" s="26" t="s">
        <v>480</v>
      </c>
      <c r="B181" s="16" t="s">
        <v>63</v>
      </c>
      <c r="C181" s="8"/>
      <c r="D181" s="8"/>
      <c r="E181" s="8"/>
      <c r="F181" s="8" t="s">
        <v>0</v>
      </c>
      <c r="G181" s="14">
        <v>35</v>
      </c>
      <c r="H181" s="14"/>
      <c r="I181" s="10"/>
      <c r="J181" s="24"/>
      <c r="K181" s="7"/>
      <c r="L181" s="7"/>
    </row>
    <row r="182" spans="1:497" x14ac:dyDescent="0.35">
      <c r="A182" s="8"/>
      <c r="B182" s="34"/>
      <c r="C182" s="10"/>
      <c r="D182" s="10"/>
      <c r="E182" s="10"/>
      <c r="F182" s="10"/>
      <c r="G182" s="14"/>
      <c r="H182" s="14"/>
      <c r="I182" s="10"/>
      <c r="J182" s="24"/>
      <c r="K182" s="7"/>
      <c r="L182" s="7"/>
    </row>
    <row r="183" spans="1:497" x14ac:dyDescent="0.35">
      <c r="A183" s="26" t="s">
        <v>481</v>
      </c>
      <c r="B183" s="34" t="s">
        <v>65</v>
      </c>
      <c r="C183" s="8"/>
      <c r="D183" s="8"/>
      <c r="E183" s="8"/>
      <c r="F183" s="8"/>
      <c r="G183" s="22"/>
      <c r="H183" s="14"/>
      <c r="I183" s="10"/>
      <c r="J183" s="24"/>
      <c r="K183" s="7"/>
      <c r="L183" s="7"/>
    </row>
    <row r="184" spans="1:497" ht="32" x14ac:dyDescent="0.35">
      <c r="A184" s="26" t="s">
        <v>482</v>
      </c>
      <c r="B184" s="9" t="s">
        <v>11</v>
      </c>
      <c r="C184" s="8" t="s">
        <v>23</v>
      </c>
      <c r="D184" s="8"/>
      <c r="E184" s="8" t="s">
        <v>24</v>
      </c>
      <c r="F184" s="8" t="s">
        <v>67</v>
      </c>
      <c r="G184" s="14">
        <v>200</v>
      </c>
      <c r="H184" s="14"/>
      <c r="I184" s="10"/>
      <c r="J184" s="24"/>
      <c r="K184" s="7"/>
      <c r="L184" s="7"/>
    </row>
    <row r="185" spans="1:497" s="23" customFormat="1" ht="32" x14ac:dyDescent="0.35">
      <c r="A185" s="26" t="s">
        <v>483</v>
      </c>
      <c r="B185" s="9" t="s">
        <v>275</v>
      </c>
      <c r="C185" s="8">
        <v>91932</v>
      </c>
      <c r="D185" s="8"/>
      <c r="E185" s="8" t="s">
        <v>21</v>
      </c>
      <c r="F185" s="8" t="s">
        <v>67</v>
      </c>
      <c r="G185" s="14">
        <f>G184</f>
        <v>200</v>
      </c>
      <c r="H185" s="14"/>
      <c r="I185" s="10"/>
      <c r="J185" s="24"/>
      <c r="K185" s="7"/>
      <c r="L185" s="7"/>
    </row>
    <row r="186" spans="1:497" s="23" customFormat="1" x14ac:dyDescent="0.35">
      <c r="A186" s="26" t="s">
        <v>484</v>
      </c>
      <c r="B186" s="9" t="s">
        <v>72</v>
      </c>
      <c r="C186" s="8"/>
      <c r="D186" s="8"/>
      <c r="E186" s="8"/>
      <c r="F186" s="8" t="s">
        <v>67</v>
      </c>
      <c r="G186" s="14">
        <v>300</v>
      </c>
      <c r="H186" s="14"/>
      <c r="I186" s="10"/>
      <c r="J186" s="24"/>
      <c r="K186" s="7"/>
      <c r="L186" s="7"/>
    </row>
    <row r="187" spans="1:497" s="23" customFormat="1" x14ac:dyDescent="0.35">
      <c r="A187" s="26" t="s">
        <v>485</v>
      </c>
      <c r="B187" s="9" t="s">
        <v>74</v>
      </c>
      <c r="C187" s="8"/>
      <c r="D187" s="8"/>
      <c r="E187" s="8"/>
      <c r="F187" s="8" t="s">
        <v>67</v>
      </c>
      <c r="G187" s="14">
        <v>2</v>
      </c>
      <c r="H187" s="14"/>
      <c r="I187" s="10"/>
      <c r="J187" s="24"/>
      <c r="K187" s="7"/>
      <c r="L187" s="7"/>
    </row>
    <row r="188" spans="1:497" s="23" customFormat="1" x14ac:dyDescent="0.35">
      <c r="A188" s="26" t="s">
        <v>486</v>
      </c>
      <c r="B188" s="16" t="s">
        <v>277</v>
      </c>
      <c r="C188" s="8"/>
      <c r="D188" s="8"/>
      <c r="E188" s="8" t="s">
        <v>21</v>
      </c>
      <c r="F188" s="8" t="s">
        <v>0</v>
      </c>
      <c r="G188" s="14">
        <f>G185*2.4</f>
        <v>480</v>
      </c>
      <c r="H188" s="14"/>
      <c r="I188" s="10"/>
      <c r="J188" s="24"/>
      <c r="K188" s="7"/>
      <c r="L188" s="7"/>
    </row>
    <row r="189" spans="1:497" s="23" customFormat="1" x14ac:dyDescent="0.35">
      <c r="A189" s="26" t="s">
        <v>487</v>
      </c>
      <c r="B189" s="16" t="s">
        <v>78</v>
      </c>
      <c r="C189" s="8"/>
      <c r="D189" s="8"/>
      <c r="E189" s="8"/>
      <c r="F189" s="8" t="s">
        <v>0</v>
      </c>
      <c r="G189" s="14">
        <v>35</v>
      </c>
      <c r="H189" s="14"/>
      <c r="I189" s="10"/>
      <c r="J189" s="24"/>
      <c r="K189" s="7"/>
      <c r="L189" s="7"/>
    </row>
    <row r="190" spans="1:497" s="23" customFormat="1" x14ac:dyDescent="0.35">
      <c r="A190" s="26" t="s">
        <v>488</v>
      </c>
      <c r="B190" s="16" t="s">
        <v>80</v>
      </c>
      <c r="C190" s="8"/>
      <c r="D190" s="8"/>
      <c r="E190" s="8"/>
      <c r="F190" s="8" t="s">
        <v>0</v>
      </c>
      <c r="G190" s="14">
        <v>150</v>
      </c>
      <c r="H190" s="14"/>
      <c r="I190" s="10"/>
      <c r="J190" s="24"/>
      <c r="K190" s="7"/>
      <c r="L190" s="7"/>
    </row>
    <row r="191" spans="1:497" s="23" customFormat="1" x14ac:dyDescent="0.35">
      <c r="A191" s="26" t="s">
        <v>489</v>
      </c>
      <c r="B191" s="16" t="s">
        <v>246</v>
      </c>
      <c r="C191" s="8"/>
      <c r="D191" s="8"/>
      <c r="E191" s="8"/>
      <c r="F191" s="8" t="s">
        <v>0</v>
      </c>
      <c r="G191" s="14">
        <f>G184+G193*2</f>
        <v>980</v>
      </c>
      <c r="H191" s="14"/>
      <c r="I191" s="10"/>
      <c r="J191" s="24"/>
      <c r="K191" s="7"/>
      <c r="L191" s="7"/>
    </row>
    <row r="192" spans="1:497" s="23" customFormat="1" x14ac:dyDescent="0.35">
      <c r="A192" s="26" t="s">
        <v>490</v>
      </c>
      <c r="B192" s="16" t="s">
        <v>84</v>
      </c>
      <c r="C192" s="8"/>
      <c r="D192" s="8"/>
      <c r="E192" s="8"/>
      <c r="F192" s="8" t="s">
        <v>0</v>
      </c>
      <c r="G192" s="14">
        <v>70</v>
      </c>
      <c r="H192" s="14"/>
      <c r="I192" s="22"/>
      <c r="J192" s="24"/>
      <c r="K192" s="7"/>
      <c r="L192" s="7"/>
    </row>
    <row r="193" spans="1:497" s="23" customFormat="1" x14ac:dyDescent="0.35">
      <c r="A193" s="26" t="s">
        <v>491</v>
      </c>
      <c r="B193" s="16" t="s">
        <v>234</v>
      </c>
      <c r="C193" s="8"/>
      <c r="D193" s="8"/>
      <c r="E193" s="8"/>
      <c r="F193" s="8" t="s">
        <v>0</v>
      </c>
      <c r="G193" s="14">
        <f>G186*1.3</f>
        <v>390</v>
      </c>
      <c r="H193" s="14"/>
      <c r="I193" s="22"/>
      <c r="J193" s="24"/>
      <c r="K193" s="7"/>
      <c r="L193" s="7"/>
    </row>
    <row r="194" spans="1:497" s="23" customFormat="1" x14ac:dyDescent="0.35">
      <c r="A194" s="20"/>
      <c r="B194" s="29"/>
      <c r="C194" s="19"/>
      <c r="D194" s="19"/>
      <c r="E194" s="19"/>
      <c r="F194" s="19"/>
      <c r="G194" s="22"/>
      <c r="H194" s="14"/>
      <c r="I194" s="22"/>
      <c r="J194" s="24"/>
      <c r="K194" s="7"/>
      <c r="L194" s="7"/>
    </row>
    <row r="195" spans="1:497" s="23" customFormat="1" x14ac:dyDescent="0.35">
      <c r="A195" s="8" t="s">
        <v>26</v>
      </c>
      <c r="B195" s="34" t="s">
        <v>329</v>
      </c>
      <c r="C195" s="28"/>
      <c r="D195" s="28"/>
      <c r="E195" s="8"/>
      <c r="F195" s="8"/>
      <c r="G195" s="14"/>
      <c r="H195" s="14"/>
      <c r="I195" s="22"/>
      <c r="J195" s="24"/>
      <c r="K195" s="7"/>
      <c r="L195" s="7"/>
    </row>
    <row r="196" spans="1:497" s="23" customFormat="1" x14ac:dyDescent="0.35">
      <c r="A196" s="26" t="s">
        <v>492</v>
      </c>
      <c r="B196" s="34" t="s">
        <v>28</v>
      </c>
      <c r="C196" s="10"/>
      <c r="D196" s="10"/>
      <c r="E196" s="10"/>
      <c r="F196" s="10"/>
      <c r="G196" s="14"/>
      <c r="H196" s="14"/>
      <c r="I196" s="22"/>
      <c r="J196" s="24"/>
      <c r="K196" s="7"/>
      <c r="L196" s="7"/>
    </row>
    <row r="197" spans="1:497" s="23" customFormat="1" x14ac:dyDescent="0.35">
      <c r="A197" s="26"/>
      <c r="B197" s="9" t="s">
        <v>29</v>
      </c>
      <c r="C197" s="8"/>
      <c r="D197" s="8"/>
      <c r="E197" s="8"/>
      <c r="F197" s="8"/>
      <c r="G197" s="19"/>
      <c r="H197" s="14"/>
      <c r="I197" s="22"/>
      <c r="J197" s="24"/>
      <c r="K197" s="7"/>
      <c r="L197" s="7"/>
    </row>
    <row r="198" spans="1:497" s="23" customFormat="1" x14ac:dyDescent="0.35">
      <c r="A198" s="26" t="s">
        <v>493</v>
      </c>
      <c r="B198" s="9" t="s">
        <v>238</v>
      </c>
      <c r="C198" s="8" t="s">
        <v>237</v>
      </c>
      <c r="D198" s="8"/>
      <c r="E198" s="19" t="s">
        <v>30</v>
      </c>
      <c r="F198" s="8" t="s">
        <v>0</v>
      </c>
      <c r="G198" s="14">
        <v>1</v>
      </c>
      <c r="H198" s="14"/>
      <c r="I198" s="22"/>
      <c r="J198" s="24"/>
      <c r="K198" s="7"/>
      <c r="L198" s="7"/>
    </row>
    <row r="199" spans="1:497" x14ac:dyDescent="0.35">
      <c r="A199" s="26" t="s">
        <v>494</v>
      </c>
      <c r="B199" s="9" t="s">
        <v>240</v>
      </c>
      <c r="C199" s="8" t="s">
        <v>239</v>
      </c>
      <c r="D199" s="8"/>
      <c r="E199" s="8"/>
      <c r="F199" s="8" t="s">
        <v>0</v>
      </c>
      <c r="G199" s="19">
        <f>G198</f>
        <v>1</v>
      </c>
      <c r="H199" s="15"/>
      <c r="I199" s="22"/>
      <c r="J199" s="24"/>
      <c r="K199" s="7"/>
      <c r="L199" s="7"/>
      <c r="M199" s="23"/>
      <c r="N199" s="23"/>
    </row>
    <row r="200" spans="1:497" ht="32" x14ac:dyDescent="0.35">
      <c r="A200" s="26" t="s">
        <v>495</v>
      </c>
      <c r="B200" s="9" t="s">
        <v>31</v>
      </c>
      <c r="C200" s="8" t="s">
        <v>235</v>
      </c>
      <c r="D200" s="8"/>
      <c r="E200" s="8" t="s">
        <v>236</v>
      </c>
      <c r="F200" s="8" t="s">
        <v>0</v>
      </c>
      <c r="G200" s="19">
        <f>G198</f>
        <v>1</v>
      </c>
      <c r="H200" s="15"/>
      <c r="I200" s="8"/>
      <c r="J200" s="24"/>
      <c r="K200" s="7"/>
      <c r="L200" s="7"/>
      <c r="M200" s="23"/>
      <c r="N200" s="23"/>
    </row>
    <row r="201" spans="1:497" ht="48" x14ac:dyDescent="0.35">
      <c r="A201" s="26" t="s">
        <v>496</v>
      </c>
      <c r="B201" s="9" t="s">
        <v>32</v>
      </c>
      <c r="C201" s="8" t="s">
        <v>33</v>
      </c>
      <c r="D201" s="8"/>
      <c r="E201" s="8" t="s">
        <v>34</v>
      </c>
      <c r="F201" s="8" t="s">
        <v>0</v>
      </c>
      <c r="G201" s="19">
        <f>G198</f>
        <v>1</v>
      </c>
      <c r="H201" s="15"/>
      <c r="I201" s="8"/>
      <c r="J201" s="24"/>
      <c r="K201" s="7"/>
      <c r="L201" s="7"/>
      <c r="M201" s="23"/>
      <c r="N201" s="23"/>
    </row>
    <row r="202" spans="1:497" x14ac:dyDescent="0.35">
      <c r="A202" s="26" t="s">
        <v>497</v>
      </c>
      <c r="B202" s="9" t="s">
        <v>54</v>
      </c>
      <c r="C202" s="8" t="s">
        <v>55</v>
      </c>
      <c r="D202" s="8"/>
      <c r="E202" s="8" t="s">
        <v>34</v>
      </c>
      <c r="F202" s="8" t="s">
        <v>0</v>
      </c>
      <c r="G202" s="19">
        <f>G198</f>
        <v>1</v>
      </c>
      <c r="H202" s="15"/>
      <c r="I202" s="8"/>
      <c r="J202" s="24"/>
      <c r="K202" s="7"/>
      <c r="L202" s="7"/>
      <c r="M202" s="23"/>
      <c r="N202" s="23"/>
    </row>
    <row r="203" spans="1:497" x14ac:dyDescent="0.35">
      <c r="A203" s="26" t="s">
        <v>498</v>
      </c>
      <c r="B203" s="16" t="s">
        <v>35</v>
      </c>
      <c r="C203" s="8" t="s">
        <v>36</v>
      </c>
      <c r="D203" s="8"/>
      <c r="E203" s="8" t="s">
        <v>37</v>
      </c>
      <c r="F203" s="8" t="s">
        <v>0</v>
      </c>
      <c r="G203" s="19">
        <f>G198</f>
        <v>1</v>
      </c>
      <c r="H203" s="15"/>
      <c r="I203" s="8"/>
      <c r="J203" s="24"/>
      <c r="K203" s="7"/>
      <c r="L203" s="7"/>
      <c r="M203" s="23"/>
      <c r="N203" s="23"/>
    </row>
    <row r="204" spans="1:497" x14ac:dyDescent="0.35">
      <c r="A204" s="26" t="s">
        <v>499</v>
      </c>
      <c r="B204" s="9" t="s">
        <v>38</v>
      </c>
      <c r="C204" s="8" t="s">
        <v>40</v>
      </c>
      <c r="D204" s="8"/>
      <c r="E204" s="8" t="s">
        <v>30</v>
      </c>
      <c r="F204" s="8" t="s">
        <v>0</v>
      </c>
      <c r="G204" s="19">
        <f>G198</f>
        <v>1</v>
      </c>
      <c r="H204" s="15"/>
      <c r="I204" s="28"/>
      <c r="J204" s="24"/>
      <c r="K204" s="7"/>
      <c r="L204" s="7"/>
      <c r="M204" s="23"/>
      <c r="N204" s="23"/>
    </row>
    <row r="205" spans="1:497" s="1" customFormat="1" x14ac:dyDescent="0.35">
      <c r="A205" s="26" t="s">
        <v>500</v>
      </c>
      <c r="B205" s="9" t="s">
        <v>301</v>
      </c>
      <c r="C205" s="8" t="s">
        <v>39</v>
      </c>
      <c r="D205" s="8"/>
      <c r="E205" s="8" t="s">
        <v>34</v>
      </c>
      <c r="F205" s="8" t="s">
        <v>0</v>
      </c>
      <c r="G205" s="14">
        <v>4</v>
      </c>
      <c r="H205" s="35"/>
      <c r="I205" s="10"/>
      <c r="J205" s="24"/>
      <c r="K205" s="7"/>
      <c r="L205" s="7"/>
      <c r="M205" s="23"/>
      <c r="N205" s="23"/>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LL205" s="5"/>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row>
    <row r="206" spans="1:497" s="1" customFormat="1" x14ac:dyDescent="0.35">
      <c r="A206" s="26" t="s">
        <v>501</v>
      </c>
      <c r="B206" s="9" t="s">
        <v>41</v>
      </c>
      <c r="C206" s="8" t="s">
        <v>42</v>
      </c>
      <c r="D206" s="8">
        <v>30412121802</v>
      </c>
      <c r="E206" s="19" t="s">
        <v>30</v>
      </c>
      <c r="F206" s="8" t="s">
        <v>0</v>
      </c>
      <c r="G206" s="19">
        <f>G198</f>
        <v>1</v>
      </c>
      <c r="H206" s="35"/>
      <c r="I206" s="10"/>
      <c r="J206" s="24"/>
      <c r="K206" s="7"/>
      <c r="L206" s="7"/>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c r="II206" s="2"/>
      <c r="IJ206" s="2"/>
      <c r="IK206" s="2"/>
      <c r="IL206" s="2"/>
      <c r="IM206" s="2"/>
      <c r="IN206" s="2"/>
      <c r="IO206" s="2"/>
      <c r="IP206" s="2"/>
      <c r="IQ206" s="2"/>
      <c r="IR206" s="2"/>
      <c r="IS206" s="2"/>
      <c r="IT206" s="2"/>
      <c r="IU206" s="2"/>
      <c r="IV206" s="2"/>
      <c r="IW206" s="2"/>
      <c r="IX206" s="2"/>
      <c r="IY206" s="2"/>
      <c r="IZ206" s="2"/>
      <c r="JA206" s="2"/>
      <c r="JB206" s="2"/>
      <c r="JC206" s="2"/>
      <c r="JD206" s="2"/>
      <c r="JE206" s="2"/>
      <c r="JF206" s="2"/>
      <c r="JG206" s="2"/>
      <c r="JH206" s="2"/>
      <c r="JI206" s="2"/>
      <c r="JJ206" s="2"/>
      <c r="JK206" s="2"/>
      <c r="JL206" s="2"/>
      <c r="JM206" s="2"/>
      <c r="JN206" s="2"/>
      <c r="JO206" s="2"/>
      <c r="JP206" s="2"/>
      <c r="LL206" s="5"/>
      <c r="LM206" s="2"/>
      <c r="LN206" s="2"/>
      <c r="LO206" s="2"/>
      <c r="LP206" s="2"/>
      <c r="LQ206" s="2"/>
      <c r="LR206" s="2"/>
      <c r="LS206" s="2"/>
      <c r="LT206" s="2"/>
      <c r="LU206" s="2"/>
      <c r="LV206" s="2"/>
      <c r="LW206" s="2"/>
      <c r="LX206" s="2"/>
      <c r="LY206" s="2"/>
      <c r="LZ206" s="2"/>
      <c r="MA206" s="2"/>
      <c r="MB206" s="2"/>
      <c r="MC206" s="2"/>
      <c r="MD206" s="2"/>
      <c r="ME206" s="2"/>
      <c r="MF206" s="2"/>
      <c r="MG206" s="2"/>
      <c r="MH206" s="2"/>
      <c r="MI206" s="2"/>
      <c r="MJ206" s="2"/>
      <c r="MK206" s="2"/>
      <c r="ML206" s="2"/>
      <c r="MM206" s="2"/>
      <c r="MN206" s="2"/>
      <c r="MO206" s="2"/>
      <c r="MP206" s="2"/>
      <c r="MQ206" s="2"/>
      <c r="MR206" s="2"/>
      <c r="MS206" s="2"/>
      <c r="MT206" s="2"/>
      <c r="MU206" s="2"/>
      <c r="MV206" s="2"/>
      <c r="MW206" s="2"/>
      <c r="MX206" s="2"/>
      <c r="MY206" s="2"/>
      <c r="MZ206" s="2"/>
      <c r="NA206" s="2"/>
      <c r="NB206" s="2"/>
      <c r="NC206" s="2"/>
      <c r="ND206" s="2"/>
      <c r="NE206" s="2"/>
      <c r="NF206" s="2"/>
      <c r="NG206" s="2"/>
      <c r="NH206" s="2"/>
      <c r="NI206" s="2"/>
      <c r="NJ206" s="2"/>
      <c r="NK206" s="2"/>
      <c r="NL206" s="2"/>
      <c r="NM206" s="2"/>
      <c r="NN206" s="2"/>
      <c r="NO206" s="2"/>
      <c r="NP206" s="2"/>
      <c r="NQ206" s="2"/>
      <c r="NR206" s="2"/>
      <c r="NS206" s="2"/>
      <c r="NT206" s="2"/>
      <c r="NU206" s="2"/>
      <c r="NV206" s="2"/>
      <c r="NW206" s="2"/>
      <c r="NX206" s="2"/>
      <c r="NY206" s="2"/>
      <c r="NZ206" s="2"/>
      <c r="OA206" s="2"/>
      <c r="OB206" s="2"/>
      <c r="OC206" s="2"/>
      <c r="OD206" s="2"/>
      <c r="OE206" s="2"/>
      <c r="OF206" s="2"/>
      <c r="OG206" s="2"/>
      <c r="OH206" s="2"/>
      <c r="OI206" s="2"/>
      <c r="OJ206" s="2"/>
      <c r="OK206" s="2"/>
      <c r="OL206" s="2"/>
      <c r="OM206" s="2"/>
      <c r="ON206" s="2"/>
      <c r="OO206" s="2"/>
      <c r="OP206" s="2"/>
      <c r="OQ206" s="2"/>
      <c r="OR206" s="2"/>
      <c r="OS206" s="2"/>
      <c r="OT206" s="2"/>
      <c r="OU206" s="2"/>
      <c r="OV206" s="2"/>
      <c r="OW206" s="2"/>
      <c r="OX206" s="2"/>
      <c r="OY206" s="2"/>
      <c r="OZ206" s="2"/>
      <c r="PA206" s="2"/>
      <c r="PB206" s="2"/>
      <c r="PC206" s="2"/>
      <c r="PD206" s="2"/>
      <c r="PE206" s="2"/>
      <c r="PF206" s="2"/>
      <c r="PG206" s="2"/>
      <c r="PH206" s="2"/>
      <c r="PI206" s="2"/>
      <c r="PJ206" s="2"/>
      <c r="PK206" s="2"/>
      <c r="PL206" s="2"/>
      <c r="PM206" s="2"/>
      <c r="PN206" s="2"/>
      <c r="PO206" s="2"/>
      <c r="PP206" s="2"/>
      <c r="PQ206" s="2"/>
      <c r="PR206" s="2"/>
      <c r="PS206" s="2"/>
      <c r="PT206" s="2"/>
      <c r="PU206" s="2"/>
      <c r="PV206" s="2"/>
      <c r="PW206" s="2"/>
      <c r="PX206" s="2"/>
      <c r="PY206" s="2"/>
      <c r="PZ206" s="2"/>
      <c r="QA206" s="2"/>
      <c r="QB206" s="2"/>
      <c r="QC206" s="2"/>
      <c r="QD206" s="2"/>
      <c r="QE206" s="2"/>
      <c r="QF206" s="2"/>
      <c r="QG206" s="2"/>
      <c r="QH206" s="2"/>
      <c r="QI206" s="2"/>
      <c r="QJ206" s="2"/>
      <c r="QK206" s="2"/>
      <c r="QL206" s="2"/>
      <c r="QM206" s="2"/>
      <c r="QN206" s="2"/>
      <c r="QO206" s="2"/>
      <c r="QP206" s="2"/>
      <c r="QQ206" s="2"/>
      <c r="QR206" s="2"/>
      <c r="QS206" s="2"/>
      <c r="QT206" s="2"/>
      <c r="QU206" s="2"/>
      <c r="QV206" s="2"/>
      <c r="QW206" s="2"/>
      <c r="QX206" s="2"/>
      <c r="QY206" s="2"/>
      <c r="QZ206" s="2"/>
      <c r="RA206" s="2"/>
      <c r="RB206" s="2"/>
      <c r="RC206" s="2"/>
      <c r="RD206" s="2"/>
      <c r="RE206" s="2"/>
      <c r="RF206" s="2"/>
      <c r="RG206" s="2"/>
      <c r="RH206" s="2"/>
      <c r="RI206" s="2"/>
      <c r="RJ206" s="2"/>
      <c r="RK206" s="2"/>
      <c r="RL206" s="2"/>
      <c r="RM206" s="2"/>
      <c r="RN206" s="2"/>
      <c r="RO206" s="2"/>
      <c r="RP206" s="2"/>
      <c r="RQ206" s="2"/>
      <c r="RR206" s="2"/>
      <c r="RS206" s="2"/>
      <c r="RT206" s="2"/>
      <c r="RU206" s="2"/>
      <c r="RV206" s="2"/>
      <c r="RW206" s="2"/>
      <c r="RX206" s="2"/>
      <c r="RY206" s="2"/>
      <c r="RZ206" s="2"/>
      <c r="SA206" s="2"/>
      <c r="SB206" s="2"/>
      <c r="SC206" s="2"/>
    </row>
    <row r="207" spans="1:497" s="1" customFormat="1" x14ac:dyDescent="0.35">
      <c r="A207" s="26" t="s">
        <v>502</v>
      </c>
      <c r="B207" s="9" t="s">
        <v>43</v>
      </c>
      <c r="C207" s="8" t="s">
        <v>303</v>
      </c>
      <c r="D207" s="8"/>
      <c r="E207" s="8" t="s">
        <v>44</v>
      </c>
      <c r="F207" s="8" t="s">
        <v>0</v>
      </c>
      <c r="G207" s="19">
        <f>G198</f>
        <v>1</v>
      </c>
      <c r="H207" s="15"/>
      <c r="I207" s="10"/>
      <c r="J207" s="24"/>
      <c r="K207" s="7"/>
      <c r="L207" s="7"/>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c r="II207" s="2"/>
      <c r="IJ207" s="2"/>
      <c r="IK207" s="2"/>
      <c r="IL207" s="2"/>
      <c r="IM207" s="2"/>
      <c r="IN207" s="2"/>
      <c r="IO207" s="2"/>
      <c r="IP207" s="2"/>
      <c r="IQ207" s="2"/>
      <c r="IR207" s="2"/>
      <c r="IS207" s="2"/>
      <c r="IT207" s="2"/>
      <c r="IU207" s="2"/>
      <c r="IV207" s="2"/>
      <c r="IW207" s="2"/>
      <c r="IX207" s="2"/>
      <c r="IY207" s="2"/>
      <c r="IZ207" s="2"/>
      <c r="JA207" s="2"/>
      <c r="JB207" s="2"/>
      <c r="JC207" s="2"/>
      <c r="JD207" s="2"/>
      <c r="JE207" s="2"/>
      <c r="JF207" s="2"/>
      <c r="JG207" s="2"/>
      <c r="JH207" s="2"/>
      <c r="JI207" s="2"/>
      <c r="JJ207" s="2"/>
      <c r="JK207" s="2"/>
      <c r="JL207" s="2"/>
      <c r="JM207" s="2"/>
      <c r="JN207" s="2"/>
      <c r="JO207" s="2"/>
      <c r="JP207" s="2"/>
      <c r="LL207" s="5"/>
      <c r="LM207" s="2"/>
      <c r="LN207" s="2"/>
      <c r="LO207" s="2"/>
      <c r="LP207" s="2"/>
      <c r="LQ207" s="2"/>
      <c r="LR207" s="2"/>
      <c r="LS207" s="2"/>
      <c r="LT207" s="2"/>
      <c r="LU207" s="2"/>
      <c r="LV207" s="2"/>
      <c r="LW207" s="2"/>
      <c r="LX207" s="2"/>
      <c r="LY207" s="2"/>
      <c r="LZ207" s="2"/>
      <c r="MA207" s="2"/>
      <c r="MB207" s="2"/>
      <c r="MC207" s="2"/>
      <c r="MD207" s="2"/>
      <c r="ME207" s="2"/>
      <c r="MF207" s="2"/>
      <c r="MG207" s="2"/>
      <c r="MH207" s="2"/>
      <c r="MI207" s="2"/>
      <c r="MJ207" s="2"/>
      <c r="MK207" s="2"/>
      <c r="ML207" s="2"/>
      <c r="MM207" s="2"/>
      <c r="MN207" s="2"/>
      <c r="MO207" s="2"/>
      <c r="MP207" s="2"/>
      <c r="MQ207" s="2"/>
      <c r="MR207" s="2"/>
      <c r="MS207" s="2"/>
      <c r="MT207" s="2"/>
      <c r="MU207" s="2"/>
      <c r="MV207" s="2"/>
      <c r="MW207" s="2"/>
      <c r="MX207" s="2"/>
      <c r="MY207" s="2"/>
      <c r="MZ207" s="2"/>
      <c r="NA207" s="2"/>
      <c r="NB207" s="2"/>
      <c r="NC207" s="2"/>
      <c r="ND207" s="2"/>
      <c r="NE207" s="2"/>
      <c r="NF207" s="2"/>
      <c r="NG207" s="2"/>
      <c r="NH207" s="2"/>
      <c r="NI207" s="2"/>
      <c r="NJ207" s="2"/>
      <c r="NK207" s="2"/>
      <c r="NL207" s="2"/>
      <c r="NM207" s="2"/>
      <c r="NN207" s="2"/>
      <c r="NO207" s="2"/>
      <c r="NP207" s="2"/>
      <c r="NQ207" s="2"/>
      <c r="NR207" s="2"/>
      <c r="NS207" s="2"/>
      <c r="NT207" s="2"/>
      <c r="NU207" s="2"/>
      <c r="NV207" s="2"/>
      <c r="NW207" s="2"/>
      <c r="NX207" s="2"/>
      <c r="NY207" s="2"/>
      <c r="NZ207" s="2"/>
      <c r="OA207" s="2"/>
      <c r="OB207" s="2"/>
      <c r="OC207" s="2"/>
      <c r="OD207" s="2"/>
      <c r="OE207" s="2"/>
      <c r="OF207" s="2"/>
      <c r="OG207" s="2"/>
      <c r="OH207" s="2"/>
      <c r="OI207" s="2"/>
      <c r="OJ207" s="2"/>
      <c r="OK207" s="2"/>
      <c r="OL207" s="2"/>
      <c r="OM207" s="2"/>
      <c r="ON207" s="2"/>
      <c r="OO207" s="2"/>
      <c r="OP207" s="2"/>
      <c r="OQ207" s="2"/>
      <c r="OR207" s="2"/>
      <c r="OS207" s="2"/>
      <c r="OT207" s="2"/>
      <c r="OU207" s="2"/>
      <c r="OV207" s="2"/>
      <c r="OW207" s="2"/>
      <c r="OX207" s="2"/>
      <c r="OY207" s="2"/>
      <c r="OZ207" s="2"/>
      <c r="PA207" s="2"/>
      <c r="PB207" s="2"/>
      <c r="PC207" s="2"/>
      <c r="PD207" s="2"/>
      <c r="PE207" s="2"/>
      <c r="PF207" s="2"/>
      <c r="PG207" s="2"/>
      <c r="PH207" s="2"/>
      <c r="PI207" s="2"/>
      <c r="PJ207" s="2"/>
      <c r="PK207" s="2"/>
      <c r="PL207" s="2"/>
      <c r="PM207" s="2"/>
      <c r="PN207" s="2"/>
      <c r="PO207" s="2"/>
      <c r="PP207" s="2"/>
      <c r="PQ207" s="2"/>
      <c r="PR207" s="2"/>
      <c r="PS207" s="2"/>
      <c r="PT207" s="2"/>
      <c r="PU207" s="2"/>
      <c r="PV207" s="2"/>
      <c r="PW207" s="2"/>
      <c r="PX207" s="2"/>
      <c r="PY207" s="2"/>
      <c r="PZ207" s="2"/>
      <c r="QA207" s="2"/>
      <c r="QB207" s="2"/>
      <c r="QC207" s="2"/>
      <c r="QD207" s="2"/>
      <c r="QE207" s="2"/>
      <c r="QF207" s="2"/>
      <c r="QG207" s="2"/>
      <c r="QH207" s="2"/>
      <c r="QI207" s="2"/>
      <c r="QJ207" s="2"/>
      <c r="QK207" s="2"/>
      <c r="QL207" s="2"/>
      <c r="QM207" s="2"/>
      <c r="QN207" s="2"/>
      <c r="QO207" s="2"/>
      <c r="QP207" s="2"/>
      <c r="QQ207" s="2"/>
      <c r="QR207" s="2"/>
      <c r="QS207" s="2"/>
      <c r="QT207" s="2"/>
      <c r="QU207" s="2"/>
      <c r="QV207" s="2"/>
      <c r="QW207" s="2"/>
      <c r="QX207" s="2"/>
      <c r="QY207" s="2"/>
      <c r="QZ207" s="2"/>
      <c r="RA207" s="2"/>
      <c r="RB207" s="2"/>
      <c r="RC207" s="2"/>
      <c r="RD207" s="2"/>
      <c r="RE207" s="2"/>
      <c r="RF207" s="2"/>
      <c r="RG207" s="2"/>
      <c r="RH207" s="2"/>
      <c r="RI207" s="2"/>
      <c r="RJ207" s="2"/>
      <c r="RK207" s="2"/>
      <c r="RL207" s="2"/>
      <c r="RM207" s="2"/>
      <c r="RN207" s="2"/>
      <c r="RO207" s="2"/>
      <c r="RP207" s="2"/>
      <c r="RQ207" s="2"/>
      <c r="RR207" s="2"/>
      <c r="RS207" s="2"/>
      <c r="RT207" s="2"/>
      <c r="RU207" s="2"/>
      <c r="RV207" s="2"/>
      <c r="RW207" s="2"/>
      <c r="RX207" s="2"/>
      <c r="RY207" s="2"/>
      <c r="RZ207" s="2"/>
      <c r="SA207" s="2"/>
      <c r="SB207" s="2"/>
      <c r="SC207" s="2"/>
    </row>
    <row r="208" spans="1:497" s="1" customFormat="1" x14ac:dyDescent="0.35">
      <c r="A208" s="26" t="s">
        <v>503</v>
      </c>
      <c r="B208" s="9" t="s">
        <v>45</v>
      </c>
      <c r="C208" s="8" t="s">
        <v>306</v>
      </c>
      <c r="D208" s="8"/>
      <c r="E208" s="8" t="s">
        <v>44</v>
      </c>
      <c r="F208" s="8" t="s">
        <v>0</v>
      </c>
      <c r="G208" s="19">
        <f>G198</f>
        <v>1</v>
      </c>
      <c r="H208" s="15"/>
      <c r="I208" s="10"/>
      <c r="J208" s="24"/>
      <c r="K208" s="7"/>
      <c r="L208" s="7"/>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LL208" s="5"/>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row>
    <row r="209" spans="1:497" s="1" customFormat="1" x14ac:dyDescent="0.35">
      <c r="A209" s="26" t="s">
        <v>504</v>
      </c>
      <c r="B209" s="9" t="s">
        <v>305</v>
      </c>
      <c r="C209" s="8" t="s">
        <v>304</v>
      </c>
      <c r="D209" s="8"/>
      <c r="E209" s="8" t="s">
        <v>44</v>
      </c>
      <c r="F209" s="8" t="s">
        <v>0</v>
      </c>
      <c r="G209" s="19">
        <f>2*G207</f>
        <v>2</v>
      </c>
      <c r="H209" s="10"/>
      <c r="I209" s="10"/>
      <c r="J209" s="24"/>
      <c r="K209" s="7"/>
      <c r="L209" s="7"/>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c r="IK209" s="2"/>
      <c r="IL209" s="2"/>
      <c r="IM209" s="2"/>
      <c r="IN209" s="2"/>
      <c r="IO209" s="2"/>
      <c r="IP209" s="2"/>
      <c r="IQ209" s="2"/>
      <c r="IR209" s="2"/>
      <c r="IS209" s="2"/>
      <c r="IT209" s="2"/>
      <c r="IU209" s="2"/>
      <c r="IV209" s="2"/>
      <c r="IW209" s="2"/>
      <c r="IX209" s="2"/>
      <c r="IY209" s="2"/>
      <c r="IZ209" s="2"/>
      <c r="JA209" s="2"/>
      <c r="JB209" s="2"/>
      <c r="JC209" s="2"/>
      <c r="JD209" s="2"/>
      <c r="JE209" s="2"/>
      <c r="JF209" s="2"/>
      <c r="JG209" s="2"/>
      <c r="JH209" s="2"/>
      <c r="JI209" s="2"/>
      <c r="JJ209" s="2"/>
      <c r="JK209" s="2"/>
      <c r="JL209" s="2"/>
      <c r="JM209" s="2"/>
      <c r="JN209" s="2"/>
      <c r="JO209" s="2"/>
      <c r="JP209" s="2"/>
      <c r="LL209" s="5"/>
      <c r="LM209" s="2"/>
      <c r="LN209" s="2"/>
      <c r="LO209" s="2"/>
      <c r="LP209" s="2"/>
      <c r="LQ209" s="2"/>
      <c r="LR209" s="2"/>
      <c r="LS209" s="2"/>
      <c r="LT209" s="2"/>
      <c r="LU209" s="2"/>
      <c r="LV209" s="2"/>
      <c r="LW209" s="2"/>
      <c r="LX209" s="2"/>
      <c r="LY209" s="2"/>
      <c r="LZ209" s="2"/>
      <c r="MA209" s="2"/>
      <c r="MB209" s="2"/>
      <c r="MC209" s="2"/>
      <c r="MD209" s="2"/>
      <c r="ME209" s="2"/>
      <c r="MF209" s="2"/>
      <c r="MG209" s="2"/>
      <c r="MH209" s="2"/>
      <c r="MI209" s="2"/>
      <c r="MJ209" s="2"/>
      <c r="MK209" s="2"/>
      <c r="ML209" s="2"/>
      <c r="MM209" s="2"/>
      <c r="MN209" s="2"/>
      <c r="MO209" s="2"/>
      <c r="MP209" s="2"/>
      <c r="MQ209" s="2"/>
      <c r="MR209" s="2"/>
      <c r="MS209" s="2"/>
      <c r="MT209" s="2"/>
      <c r="MU209" s="2"/>
      <c r="MV209" s="2"/>
      <c r="MW209" s="2"/>
      <c r="MX209" s="2"/>
      <c r="MY209" s="2"/>
      <c r="MZ209" s="2"/>
      <c r="NA209" s="2"/>
      <c r="NB209" s="2"/>
      <c r="NC209" s="2"/>
      <c r="ND209" s="2"/>
      <c r="NE209" s="2"/>
      <c r="NF209" s="2"/>
      <c r="NG209" s="2"/>
      <c r="NH209" s="2"/>
      <c r="NI209" s="2"/>
      <c r="NJ209" s="2"/>
      <c r="NK209" s="2"/>
      <c r="NL209" s="2"/>
      <c r="NM209" s="2"/>
      <c r="NN209" s="2"/>
      <c r="NO209" s="2"/>
      <c r="NP209" s="2"/>
      <c r="NQ209" s="2"/>
      <c r="NR209" s="2"/>
      <c r="NS209" s="2"/>
      <c r="NT209" s="2"/>
      <c r="NU209" s="2"/>
      <c r="NV209" s="2"/>
      <c r="NW209" s="2"/>
      <c r="NX209" s="2"/>
      <c r="NY209" s="2"/>
      <c r="NZ209" s="2"/>
      <c r="OA209" s="2"/>
      <c r="OB209" s="2"/>
      <c r="OC209" s="2"/>
      <c r="OD209" s="2"/>
      <c r="OE209" s="2"/>
      <c r="OF209" s="2"/>
      <c r="OG209" s="2"/>
      <c r="OH209" s="2"/>
      <c r="OI209" s="2"/>
      <c r="OJ209" s="2"/>
      <c r="OK209" s="2"/>
      <c r="OL209" s="2"/>
      <c r="OM209" s="2"/>
      <c r="ON209" s="2"/>
      <c r="OO209" s="2"/>
      <c r="OP209" s="2"/>
      <c r="OQ209" s="2"/>
      <c r="OR209" s="2"/>
      <c r="OS209" s="2"/>
      <c r="OT209" s="2"/>
      <c r="OU209" s="2"/>
      <c r="OV209" s="2"/>
      <c r="OW209" s="2"/>
      <c r="OX209" s="2"/>
      <c r="OY209" s="2"/>
      <c r="OZ209" s="2"/>
      <c r="PA209" s="2"/>
      <c r="PB209" s="2"/>
      <c r="PC209" s="2"/>
      <c r="PD209" s="2"/>
      <c r="PE209" s="2"/>
      <c r="PF209" s="2"/>
      <c r="PG209" s="2"/>
      <c r="PH209" s="2"/>
      <c r="PI209" s="2"/>
      <c r="PJ209" s="2"/>
      <c r="PK209" s="2"/>
      <c r="PL209" s="2"/>
      <c r="PM209" s="2"/>
      <c r="PN209" s="2"/>
      <c r="PO209" s="2"/>
      <c r="PP209" s="2"/>
      <c r="PQ209" s="2"/>
      <c r="PR209" s="2"/>
      <c r="PS209" s="2"/>
      <c r="PT209" s="2"/>
      <c r="PU209" s="2"/>
      <c r="PV209" s="2"/>
      <c r="PW209" s="2"/>
      <c r="PX209" s="2"/>
      <c r="PY209" s="2"/>
      <c r="PZ209" s="2"/>
      <c r="QA209" s="2"/>
      <c r="QB209" s="2"/>
      <c r="QC209" s="2"/>
      <c r="QD209" s="2"/>
      <c r="QE209" s="2"/>
      <c r="QF209" s="2"/>
      <c r="QG209" s="2"/>
      <c r="QH209" s="2"/>
      <c r="QI209" s="2"/>
      <c r="QJ209" s="2"/>
      <c r="QK209" s="2"/>
      <c r="QL209" s="2"/>
      <c r="QM209" s="2"/>
      <c r="QN209" s="2"/>
      <c r="QO209" s="2"/>
      <c r="QP209" s="2"/>
      <c r="QQ209" s="2"/>
      <c r="QR209" s="2"/>
      <c r="QS209" s="2"/>
      <c r="QT209" s="2"/>
      <c r="QU209" s="2"/>
      <c r="QV209" s="2"/>
      <c r="QW209" s="2"/>
      <c r="QX209" s="2"/>
      <c r="QY209" s="2"/>
      <c r="QZ209" s="2"/>
      <c r="RA209" s="2"/>
      <c r="RB209" s="2"/>
      <c r="RC209" s="2"/>
      <c r="RD209" s="2"/>
      <c r="RE209" s="2"/>
      <c r="RF209" s="2"/>
      <c r="RG209" s="2"/>
      <c r="RH209" s="2"/>
      <c r="RI209" s="2"/>
      <c r="RJ209" s="2"/>
      <c r="RK209" s="2"/>
      <c r="RL209" s="2"/>
      <c r="RM209" s="2"/>
      <c r="RN209" s="2"/>
      <c r="RO209" s="2"/>
      <c r="RP209" s="2"/>
      <c r="RQ209" s="2"/>
      <c r="RR209" s="2"/>
      <c r="RS209" s="2"/>
      <c r="RT209" s="2"/>
      <c r="RU209" s="2"/>
      <c r="RV209" s="2"/>
      <c r="RW209" s="2"/>
      <c r="RX209" s="2"/>
      <c r="RY209" s="2"/>
      <c r="RZ209" s="2"/>
      <c r="SA209" s="2"/>
      <c r="SB209" s="2"/>
      <c r="SC209" s="2"/>
    </row>
    <row r="210" spans="1:497" s="1" customFormat="1" ht="32" x14ac:dyDescent="0.35">
      <c r="A210" s="26" t="s">
        <v>505</v>
      </c>
      <c r="B210" s="9" t="s">
        <v>524</v>
      </c>
      <c r="C210" s="8" t="s">
        <v>525</v>
      </c>
      <c r="D210" s="8"/>
      <c r="E210" s="8" t="s">
        <v>48</v>
      </c>
      <c r="F210" s="8" t="s">
        <v>0</v>
      </c>
      <c r="G210" s="14">
        <v>1</v>
      </c>
      <c r="H210" s="10"/>
      <c r="I210" s="10"/>
      <c r="J210" s="24"/>
      <c r="K210" s="7"/>
      <c r="L210" s="7"/>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LL210" s="5"/>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row>
    <row r="211" spans="1:497" s="1" customFormat="1" ht="32" x14ac:dyDescent="0.35">
      <c r="A211" s="26" t="s">
        <v>506</v>
      </c>
      <c r="B211" s="9" t="s">
        <v>49</v>
      </c>
      <c r="C211" s="8" t="s">
        <v>241</v>
      </c>
      <c r="D211" s="8"/>
      <c r="E211" s="8" t="s">
        <v>185</v>
      </c>
      <c r="F211" s="8" t="s">
        <v>0</v>
      </c>
      <c r="G211" s="14">
        <v>13</v>
      </c>
      <c r="H211" s="10"/>
      <c r="I211" s="10"/>
      <c r="J211" s="24"/>
      <c r="K211" s="7"/>
      <c r="L211" s="7"/>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c r="IO211" s="2"/>
      <c r="IP211" s="2"/>
      <c r="IQ211" s="2"/>
      <c r="IR211" s="2"/>
      <c r="IS211" s="2"/>
      <c r="IT211" s="2"/>
      <c r="IU211" s="2"/>
      <c r="IV211" s="2"/>
      <c r="IW211" s="2"/>
      <c r="IX211" s="2"/>
      <c r="IY211" s="2"/>
      <c r="IZ211" s="2"/>
      <c r="JA211" s="2"/>
      <c r="JB211" s="2"/>
      <c r="JC211" s="2"/>
      <c r="JD211" s="2"/>
      <c r="JE211" s="2"/>
      <c r="JF211" s="2"/>
      <c r="JG211" s="2"/>
      <c r="JH211" s="2"/>
      <c r="JI211" s="2"/>
      <c r="JJ211" s="2"/>
      <c r="JK211" s="2"/>
      <c r="JL211" s="2"/>
      <c r="JM211" s="2"/>
      <c r="JN211" s="2"/>
      <c r="JO211" s="2"/>
      <c r="JP211" s="2"/>
      <c r="LL211" s="5"/>
      <c r="LM211" s="2"/>
      <c r="LN211" s="2"/>
      <c r="LO211" s="2"/>
      <c r="LP211" s="2"/>
      <c r="LQ211" s="2"/>
      <c r="LR211" s="2"/>
      <c r="LS211" s="2"/>
      <c r="LT211" s="2"/>
      <c r="LU211" s="2"/>
      <c r="LV211" s="2"/>
      <c r="LW211" s="2"/>
      <c r="LX211" s="2"/>
      <c r="LY211" s="2"/>
      <c r="LZ211" s="2"/>
      <c r="MA211" s="2"/>
      <c r="MB211" s="2"/>
      <c r="MC211" s="2"/>
      <c r="MD211" s="2"/>
      <c r="ME211" s="2"/>
      <c r="MF211" s="2"/>
      <c r="MG211" s="2"/>
      <c r="MH211" s="2"/>
      <c r="MI211" s="2"/>
      <c r="MJ211" s="2"/>
      <c r="MK211" s="2"/>
      <c r="ML211" s="2"/>
      <c r="MM211" s="2"/>
      <c r="MN211" s="2"/>
      <c r="MO211" s="2"/>
      <c r="MP211" s="2"/>
      <c r="MQ211" s="2"/>
      <c r="MR211" s="2"/>
      <c r="MS211" s="2"/>
      <c r="MT211" s="2"/>
      <c r="MU211" s="2"/>
      <c r="MV211" s="2"/>
      <c r="MW211" s="2"/>
      <c r="MX211" s="2"/>
      <c r="MY211" s="2"/>
      <c r="MZ211" s="2"/>
      <c r="NA211" s="2"/>
      <c r="NB211" s="2"/>
      <c r="NC211" s="2"/>
      <c r="ND211" s="2"/>
      <c r="NE211" s="2"/>
      <c r="NF211" s="2"/>
      <c r="NG211" s="2"/>
      <c r="NH211" s="2"/>
      <c r="NI211" s="2"/>
      <c r="NJ211" s="2"/>
      <c r="NK211" s="2"/>
      <c r="NL211" s="2"/>
      <c r="NM211" s="2"/>
      <c r="NN211" s="2"/>
      <c r="NO211" s="2"/>
      <c r="NP211" s="2"/>
      <c r="NQ211" s="2"/>
      <c r="NR211" s="2"/>
      <c r="NS211" s="2"/>
      <c r="NT211" s="2"/>
      <c r="NU211" s="2"/>
      <c r="NV211" s="2"/>
      <c r="NW211" s="2"/>
      <c r="NX211" s="2"/>
      <c r="NY211" s="2"/>
      <c r="NZ211" s="2"/>
      <c r="OA211" s="2"/>
      <c r="OB211" s="2"/>
      <c r="OC211" s="2"/>
      <c r="OD211" s="2"/>
      <c r="OE211" s="2"/>
      <c r="OF211" s="2"/>
      <c r="OG211" s="2"/>
      <c r="OH211" s="2"/>
      <c r="OI211" s="2"/>
      <c r="OJ211" s="2"/>
      <c r="OK211" s="2"/>
      <c r="OL211" s="2"/>
      <c r="OM211" s="2"/>
      <c r="ON211" s="2"/>
      <c r="OO211" s="2"/>
      <c r="OP211" s="2"/>
      <c r="OQ211" s="2"/>
      <c r="OR211" s="2"/>
      <c r="OS211" s="2"/>
      <c r="OT211" s="2"/>
      <c r="OU211" s="2"/>
      <c r="OV211" s="2"/>
      <c r="OW211" s="2"/>
      <c r="OX211" s="2"/>
      <c r="OY211" s="2"/>
      <c r="OZ211" s="2"/>
      <c r="PA211" s="2"/>
      <c r="PB211" s="2"/>
      <c r="PC211" s="2"/>
      <c r="PD211" s="2"/>
      <c r="PE211" s="2"/>
      <c r="PF211" s="2"/>
      <c r="PG211" s="2"/>
      <c r="PH211" s="2"/>
      <c r="PI211" s="2"/>
      <c r="PJ211" s="2"/>
      <c r="PK211" s="2"/>
      <c r="PL211" s="2"/>
      <c r="PM211" s="2"/>
      <c r="PN211" s="2"/>
      <c r="PO211" s="2"/>
      <c r="PP211" s="2"/>
      <c r="PQ211" s="2"/>
      <c r="PR211" s="2"/>
      <c r="PS211" s="2"/>
      <c r="PT211" s="2"/>
      <c r="PU211" s="2"/>
      <c r="PV211" s="2"/>
      <c r="PW211" s="2"/>
      <c r="PX211" s="2"/>
      <c r="PY211" s="2"/>
      <c r="PZ211" s="2"/>
      <c r="QA211" s="2"/>
      <c r="QB211" s="2"/>
      <c r="QC211" s="2"/>
      <c r="QD211" s="2"/>
      <c r="QE211" s="2"/>
      <c r="QF211" s="2"/>
      <c r="QG211" s="2"/>
      <c r="QH211" s="2"/>
      <c r="QI211" s="2"/>
      <c r="QJ211" s="2"/>
      <c r="QK211" s="2"/>
      <c r="QL211" s="2"/>
      <c r="QM211" s="2"/>
      <c r="QN211" s="2"/>
      <c r="QO211" s="2"/>
      <c r="QP211" s="2"/>
      <c r="QQ211" s="2"/>
      <c r="QR211" s="2"/>
      <c r="QS211" s="2"/>
      <c r="QT211" s="2"/>
      <c r="QU211" s="2"/>
      <c r="QV211" s="2"/>
      <c r="QW211" s="2"/>
      <c r="QX211" s="2"/>
      <c r="QY211" s="2"/>
      <c r="QZ211" s="2"/>
      <c r="RA211" s="2"/>
      <c r="RB211" s="2"/>
      <c r="RC211" s="2"/>
      <c r="RD211" s="2"/>
      <c r="RE211" s="2"/>
      <c r="RF211" s="2"/>
      <c r="RG211" s="2"/>
      <c r="RH211" s="2"/>
      <c r="RI211" s="2"/>
      <c r="RJ211" s="2"/>
      <c r="RK211" s="2"/>
      <c r="RL211" s="2"/>
      <c r="RM211" s="2"/>
      <c r="RN211" s="2"/>
      <c r="RO211" s="2"/>
      <c r="RP211" s="2"/>
      <c r="RQ211" s="2"/>
      <c r="RR211" s="2"/>
      <c r="RS211" s="2"/>
      <c r="RT211" s="2"/>
      <c r="RU211" s="2"/>
      <c r="RV211" s="2"/>
      <c r="RW211" s="2"/>
      <c r="RX211" s="2"/>
      <c r="RY211" s="2"/>
      <c r="RZ211" s="2"/>
      <c r="SA211" s="2"/>
      <c r="SB211" s="2"/>
      <c r="SC211" s="2"/>
    </row>
    <row r="212" spans="1:497" s="1" customFormat="1" x14ac:dyDescent="0.35">
      <c r="A212" s="26" t="s">
        <v>507</v>
      </c>
      <c r="B212" s="16" t="s">
        <v>50</v>
      </c>
      <c r="C212" s="8" t="s">
        <v>51</v>
      </c>
      <c r="D212" s="8"/>
      <c r="E212" s="8"/>
      <c r="F212" s="8" t="s">
        <v>0</v>
      </c>
      <c r="G212" s="19">
        <v>4</v>
      </c>
      <c r="H212" s="10"/>
      <c r="I212" s="10"/>
      <c r="J212" s="24"/>
      <c r="K212" s="7"/>
      <c r="L212" s="7"/>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c r="II212" s="2"/>
      <c r="IJ212" s="2"/>
      <c r="IK212" s="2"/>
      <c r="IL212" s="2"/>
      <c r="IM212" s="2"/>
      <c r="IN212" s="2"/>
      <c r="IO212" s="2"/>
      <c r="IP212" s="2"/>
      <c r="IQ212" s="2"/>
      <c r="IR212" s="2"/>
      <c r="IS212" s="2"/>
      <c r="IT212" s="2"/>
      <c r="IU212" s="2"/>
      <c r="IV212" s="2"/>
      <c r="IW212" s="2"/>
      <c r="IX212" s="2"/>
      <c r="IY212" s="2"/>
      <c r="IZ212" s="2"/>
      <c r="JA212" s="2"/>
      <c r="JB212" s="2"/>
      <c r="JC212" s="2"/>
      <c r="JD212" s="2"/>
      <c r="JE212" s="2"/>
      <c r="JF212" s="2"/>
      <c r="JG212" s="2"/>
      <c r="JH212" s="2"/>
      <c r="JI212" s="2"/>
      <c r="JJ212" s="2"/>
      <c r="JK212" s="2"/>
      <c r="JL212" s="2"/>
      <c r="JM212" s="2"/>
      <c r="JN212" s="2"/>
      <c r="JO212" s="2"/>
      <c r="JP212" s="2"/>
      <c r="LL212" s="5"/>
      <c r="LM212" s="2"/>
      <c r="LN212" s="2"/>
      <c r="LO212" s="2"/>
      <c r="LP212" s="2"/>
      <c r="LQ212" s="2"/>
      <c r="LR212" s="2"/>
      <c r="LS212" s="2"/>
      <c r="LT212" s="2"/>
      <c r="LU212" s="2"/>
      <c r="LV212" s="2"/>
      <c r="LW212" s="2"/>
      <c r="LX212" s="2"/>
      <c r="LY212" s="2"/>
      <c r="LZ212" s="2"/>
      <c r="MA212" s="2"/>
      <c r="MB212" s="2"/>
      <c r="MC212" s="2"/>
      <c r="MD212" s="2"/>
      <c r="ME212" s="2"/>
      <c r="MF212" s="2"/>
      <c r="MG212" s="2"/>
      <c r="MH212" s="2"/>
      <c r="MI212" s="2"/>
      <c r="MJ212" s="2"/>
      <c r="MK212" s="2"/>
      <c r="ML212" s="2"/>
      <c r="MM212" s="2"/>
      <c r="MN212" s="2"/>
      <c r="MO212" s="2"/>
      <c r="MP212" s="2"/>
      <c r="MQ212" s="2"/>
      <c r="MR212" s="2"/>
      <c r="MS212" s="2"/>
      <c r="MT212" s="2"/>
      <c r="MU212" s="2"/>
      <c r="MV212" s="2"/>
      <c r="MW212" s="2"/>
      <c r="MX212" s="2"/>
      <c r="MY212" s="2"/>
      <c r="MZ212" s="2"/>
      <c r="NA212" s="2"/>
      <c r="NB212" s="2"/>
      <c r="NC212" s="2"/>
      <c r="ND212" s="2"/>
      <c r="NE212" s="2"/>
      <c r="NF212" s="2"/>
      <c r="NG212" s="2"/>
      <c r="NH212" s="2"/>
      <c r="NI212" s="2"/>
      <c r="NJ212" s="2"/>
      <c r="NK212" s="2"/>
      <c r="NL212" s="2"/>
      <c r="NM212" s="2"/>
      <c r="NN212" s="2"/>
      <c r="NO212" s="2"/>
      <c r="NP212" s="2"/>
      <c r="NQ212" s="2"/>
      <c r="NR212" s="2"/>
      <c r="NS212" s="2"/>
      <c r="NT212" s="2"/>
      <c r="NU212" s="2"/>
      <c r="NV212" s="2"/>
      <c r="NW212" s="2"/>
      <c r="NX212" s="2"/>
      <c r="NY212" s="2"/>
      <c r="NZ212" s="2"/>
      <c r="OA212" s="2"/>
      <c r="OB212" s="2"/>
      <c r="OC212" s="2"/>
      <c r="OD212" s="2"/>
      <c r="OE212" s="2"/>
      <c r="OF212" s="2"/>
      <c r="OG212" s="2"/>
      <c r="OH212" s="2"/>
      <c r="OI212" s="2"/>
      <c r="OJ212" s="2"/>
      <c r="OK212" s="2"/>
      <c r="OL212" s="2"/>
      <c r="OM212" s="2"/>
      <c r="ON212" s="2"/>
      <c r="OO212" s="2"/>
      <c r="OP212" s="2"/>
      <c r="OQ212" s="2"/>
      <c r="OR212" s="2"/>
      <c r="OS212" s="2"/>
      <c r="OT212" s="2"/>
      <c r="OU212" s="2"/>
      <c r="OV212" s="2"/>
      <c r="OW212" s="2"/>
      <c r="OX212" s="2"/>
      <c r="OY212" s="2"/>
      <c r="OZ212" s="2"/>
      <c r="PA212" s="2"/>
      <c r="PB212" s="2"/>
      <c r="PC212" s="2"/>
      <c r="PD212" s="2"/>
      <c r="PE212" s="2"/>
      <c r="PF212" s="2"/>
      <c r="PG212" s="2"/>
      <c r="PH212" s="2"/>
      <c r="PI212" s="2"/>
      <c r="PJ212" s="2"/>
      <c r="PK212" s="2"/>
      <c r="PL212" s="2"/>
      <c r="PM212" s="2"/>
      <c r="PN212" s="2"/>
      <c r="PO212" s="2"/>
      <c r="PP212" s="2"/>
      <c r="PQ212" s="2"/>
      <c r="PR212" s="2"/>
      <c r="PS212" s="2"/>
      <c r="PT212" s="2"/>
      <c r="PU212" s="2"/>
      <c r="PV212" s="2"/>
      <c r="PW212" s="2"/>
      <c r="PX212" s="2"/>
      <c r="PY212" s="2"/>
      <c r="PZ212" s="2"/>
      <c r="QA212" s="2"/>
      <c r="QB212" s="2"/>
      <c r="QC212" s="2"/>
      <c r="QD212" s="2"/>
      <c r="QE212" s="2"/>
      <c r="QF212" s="2"/>
      <c r="QG212" s="2"/>
      <c r="QH212" s="2"/>
      <c r="QI212" s="2"/>
      <c r="QJ212" s="2"/>
      <c r="QK212" s="2"/>
      <c r="QL212" s="2"/>
      <c r="QM212" s="2"/>
      <c r="QN212" s="2"/>
      <c r="QO212" s="2"/>
      <c r="QP212" s="2"/>
      <c r="QQ212" s="2"/>
      <c r="QR212" s="2"/>
      <c r="QS212" s="2"/>
      <c r="QT212" s="2"/>
      <c r="QU212" s="2"/>
      <c r="QV212" s="2"/>
      <c r="QW212" s="2"/>
      <c r="QX212" s="2"/>
      <c r="QY212" s="2"/>
      <c r="QZ212" s="2"/>
      <c r="RA212" s="2"/>
      <c r="RB212" s="2"/>
      <c r="RC212" s="2"/>
      <c r="RD212" s="2"/>
      <c r="RE212" s="2"/>
      <c r="RF212" s="2"/>
      <c r="RG212" s="2"/>
      <c r="RH212" s="2"/>
      <c r="RI212" s="2"/>
      <c r="RJ212" s="2"/>
      <c r="RK212" s="2"/>
      <c r="RL212" s="2"/>
      <c r="RM212" s="2"/>
      <c r="RN212" s="2"/>
      <c r="RO212" s="2"/>
      <c r="RP212" s="2"/>
      <c r="RQ212" s="2"/>
      <c r="RR212" s="2"/>
      <c r="RS212" s="2"/>
      <c r="RT212" s="2"/>
      <c r="RU212" s="2"/>
      <c r="RV212" s="2"/>
      <c r="RW212" s="2"/>
      <c r="RX212" s="2"/>
      <c r="RY212" s="2"/>
      <c r="RZ212" s="2"/>
      <c r="SA212" s="2"/>
      <c r="SB212" s="2"/>
      <c r="SC212" s="2"/>
    </row>
    <row r="213" spans="1:497" s="1" customFormat="1" x14ac:dyDescent="0.35">
      <c r="A213" s="26" t="s">
        <v>508</v>
      </c>
      <c r="B213" s="16" t="s">
        <v>156</v>
      </c>
      <c r="C213" s="8"/>
      <c r="D213" s="8"/>
      <c r="E213" s="8"/>
      <c r="F213" s="8" t="s">
        <v>0</v>
      </c>
      <c r="G213" s="14">
        <f>G198</f>
        <v>1</v>
      </c>
      <c r="H213" s="15"/>
      <c r="I213" s="10"/>
      <c r="J213" s="24"/>
      <c r="K213" s="7"/>
      <c r="L213" s="7"/>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c r="IO213" s="2"/>
      <c r="IP213" s="2"/>
      <c r="IQ213" s="2"/>
      <c r="IR213" s="2"/>
      <c r="IS213" s="2"/>
      <c r="IT213" s="2"/>
      <c r="IU213" s="2"/>
      <c r="IV213" s="2"/>
      <c r="IW213" s="2"/>
      <c r="IX213" s="2"/>
      <c r="IY213" s="2"/>
      <c r="IZ213" s="2"/>
      <c r="JA213" s="2"/>
      <c r="JB213" s="2"/>
      <c r="JC213" s="2"/>
      <c r="JD213" s="2"/>
      <c r="JE213" s="2"/>
      <c r="JF213" s="2"/>
      <c r="JG213" s="2"/>
      <c r="JH213" s="2"/>
      <c r="JI213" s="2"/>
      <c r="JJ213" s="2"/>
      <c r="JK213" s="2"/>
      <c r="JL213" s="2"/>
      <c r="JM213" s="2"/>
      <c r="JN213" s="2"/>
      <c r="JO213" s="2"/>
      <c r="JP213" s="2"/>
      <c r="LL213" s="5"/>
      <c r="LM213" s="2"/>
      <c r="LN213" s="2"/>
      <c r="LO213" s="2"/>
      <c r="LP213" s="2"/>
      <c r="LQ213" s="2"/>
      <c r="LR213" s="2"/>
      <c r="LS213" s="2"/>
      <c r="LT213" s="2"/>
      <c r="LU213" s="2"/>
      <c r="LV213" s="2"/>
      <c r="LW213" s="2"/>
      <c r="LX213" s="2"/>
      <c r="LY213" s="2"/>
      <c r="LZ213" s="2"/>
      <c r="MA213" s="2"/>
      <c r="MB213" s="2"/>
      <c r="MC213" s="2"/>
      <c r="MD213" s="2"/>
      <c r="ME213" s="2"/>
      <c r="MF213" s="2"/>
      <c r="MG213" s="2"/>
      <c r="MH213" s="2"/>
      <c r="MI213" s="2"/>
      <c r="MJ213" s="2"/>
      <c r="MK213" s="2"/>
      <c r="ML213" s="2"/>
      <c r="MM213" s="2"/>
      <c r="MN213" s="2"/>
      <c r="MO213" s="2"/>
      <c r="MP213" s="2"/>
      <c r="MQ213" s="2"/>
      <c r="MR213" s="2"/>
      <c r="MS213" s="2"/>
      <c r="MT213" s="2"/>
      <c r="MU213" s="2"/>
      <c r="MV213" s="2"/>
      <c r="MW213" s="2"/>
      <c r="MX213" s="2"/>
      <c r="MY213" s="2"/>
      <c r="MZ213" s="2"/>
      <c r="NA213" s="2"/>
      <c r="NB213" s="2"/>
      <c r="NC213" s="2"/>
      <c r="ND213" s="2"/>
      <c r="NE213" s="2"/>
      <c r="NF213" s="2"/>
      <c r="NG213" s="2"/>
      <c r="NH213" s="2"/>
      <c r="NI213" s="2"/>
      <c r="NJ213" s="2"/>
      <c r="NK213" s="2"/>
      <c r="NL213" s="2"/>
      <c r="NM213" s="2"/>
      <c r="NN213" s="2"/>
      <c r="NO213" s="2"/>
      <c r="NP213" s="2"/>
      <c r="NQ213" s="2"/>
      <c r="NR213" s="2"/>
      <c r="NS213" s="2"/>
      <c r="NT213" s="2"/>
      <c r="NU213" s="2"/>
      <c r="NV213" s="2"/>
      <c r="NW213" s="2"/>
      <c r="NX213" s="2"/>
      <c r="NY213" s="2"/>
      <c r="NZ213" s="2"/>
      <c r="OA213" s="2"/>
      <c r="OB213" s="2"/>
      <c r="OC213" s="2"/>
      <c r="OD213" s="2"/>
      <c r="OE213" s="2"/>
      <c r="OF213" s="2"/>
      <c r="OG213" s="2"/>
      <c r="OH213" s="2"/>
      <c r="OI213" s="2"/>
      <c r="OJ213" s="2"/>
      <c r="OK213" s="2"/>
      <c r="OL213" s="2"/>
      <c r="OM213" s="2"/>
      <c r="ON213" s="2"/>
      <c r="OO213" s="2"/>
      <c r="OP213" s="2"/>
      <c r="OQ213" s="2"/>
      <c r="OR213" s="2"/>
      <c r="OS213" s="2"/>
      <c r="OT213" s="2"/>
      <c r="OU213" s="2"/>
      <c r="OV213" s="2"/>
      <c r="OW213" s="2"/>
      <c r="OX213" s="2"/>
      <c r="OY213" s="2"/>
      <c r="OZ213" s="2"/>
      <c r="PA213" s="2"/>
      <c r="PB213" s="2"/>
      <c r="PC213" s="2"/>
      <c r="PD213" s="2"/>
      <c r="PE213" s="2"/>
      <c r="PF213" s="2"/>
      <c r="PG213" s="2"/>
      <c r="PH213" s="2"/>
      <c r="PI213" s="2"/>
      <c r="PJ213" s="2"/>
      <c r="PK213" s="2"/>
      <c r="PL213" s="2"/>
      <c r="PM213" s="2"/>
      <c r="PN213" s="2"/>
      <c r="PO213" s="2"/>
      <c r="PP213" s="2"/>
      <c r="PQ213" s="2"/>
      <c r="PR213" s="2"/>
      <c r="PS213" s="2"/>
      <c r="PT213" s="2"/>
      <c r="PU213" s="2"/>
      <c r="PV213" s="2"/>
      <c r="PW213" s="2"/>
      <c r="PX213" s="2"/>
      <c r="PY213" s="2"/>
      <c r="PZ213" s="2"/>
      <c r="QA213" s="2"/>
      <c r="QB213" s="2"/>
      <c r="QC213" s="2"/>
      <c r="QD213" s="2"/>
      <c r="QE213" s="2"/>
      <c r="QF213" s="2"/>
      <c r="QG213" s="2"/>
      <c r="QH213" s="2"/>
      <c r="QI213" s="2"/>
      <c r="QJ213" s="2"/>
      <c r="QK213" s="2"/>
      <c r="QL213" s="2"/>
      <c r="QM213" s="2"/>
      <c r="QN213" s="2"/>
      <c r="QO213" s="2"/>
      <c r="QP213" s="2"/>
      <c r="QQ213" s="2"/>
      <c r="QR213" s="2"/>
      <c r="QS213" s="2"/>
      <c r="QT213" s="2"/>
      <c r="QU213" s="2"/>
      <c r="QV213" s="2"/>
      <c r="QW213" s="2"/>
      <c r="QX213" s="2"/>
      <c r="QY213" s="2"/>
      <c r="QZ213" s="2"/>
      <c r="RA213" s="2"/>
      <c r="RB213" s="2"/>
      <c r="RC213" s="2"/>
      <c r="RD213" s="2"/>
      <c r="RE213" s="2"/>
      <c r="RF213" s="2"/>
      <c r="RG213" s="2"/>
      <c r="RH213" s="2"/>
      <c r="RI213" s="2"/>
      <c r="RJ213" s="2"/>
      <c r="RK213" s="2"/>
      <c r="RL213" s="2"/>
      <c r="RM213" s="2"/>
      <c r="RN213" s="2"/>
      <c r="RO213" s="2"/>
      <c r="RP213" s="2"/>
      <c r="RQ213" s="2"/>
      <c r="RR213" s="2"/>
      <c r="RS213" s="2"/>
      <c r="RT213" s="2"/>
      <c r="RU213" s="2"/>
      <c r="RV213" s="2"/>
      <c r="RW213" s="2"/>
      <c r="RX213" s="2"/>
      <c r="RY213" s="2"/>
      <c r="RZ213" s="2"/>
      <c r="SA213" s="2"/>
      <c r="SB213" s="2"/>
      <c r="SC213" s="2"/>
    </row>
    <row r="214" spans="1:497" s="1" customFormat="1" x14ac:dyDescent="0.35">
      <c r="A214" s="26" t="s">
        <v>509</v>
      </c>
      <c r="B214" s="16" t="s">
        <v>187</v>
      </c>
      <c r="C214" s="8" t="s">
        <v>184</v>
      </c>
      <c r="D214" s="8"/>
      <c r="E214" s="8" t="s">
        <v>22</v>
      </c>
      <c r="F214" s="8" t="s">
        <v>0</v>
      </c>
      <c r="G214" s="14">
        <f>2*G198</f>
        <v>2</v>
      </c>
      <c r="H214" s="10"/>
      <c r="I214" s="10"/>
      <c r="J214" s="24"/>
      <c r="K214" s="7"/>
      <c r="L214" s="7"/>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c r="II214" s="2"/>
      <c r="IJ214" s="2"/>
      <c r="IK214" s="2"/>
      <c r="IL214" s="2"/>
      <c r="IM214" s="2"/>
      <c r="IN214" s="2"/>
      <c r="IO214" s="2"/>
      <c r="IP214" s="2"/>
      <c r="IQ214" s="2"/>
      <c r="IR214" s="2"/>
      <c r="IS214" s="2"/>
      <c r="IT214" s="2"/>
      <c r="IU214" s="2"/>
      <c r="IV214" s="2"/>
      <c r="IW214" s="2"/>
      <c r="IX214" s="2"/>
      <c r="IY214" s="2"/>
      <c r="IZ214" s="2"/>
      <c r="JA214" s="2"/>
      <c r="JB214" s="2"/>
      <c r="JC214" s="2"/>
      <c r="JD214" s="2"/>
      <c r="JE214" s="2"/>
      <c r="JF214" s="2"/>
      <c r="JG214" s="2"/>
      <c r="JH214" s="2"/>
      <c r="JI214" s="2"/>
      <c r="JJ214" s="2"/>
      <c r="JK214" s="2"/>
      <c r="JL214" s="2"/>
      <c r="JM214" s="2"/>
      <c r="JN214" s="2"/>
      <c r="JO214" s="2"/>
      <c r="JP214" s="2"/>
      <c r="LL214" s="5"/>
      <c r="LM214" s="2"/>
      <c r="LN214" s="2"/>
      <c r="LO214" s="2"/>
      <c r="LP214" s="2"/>
      <c r="LQ214" s="2"/>
      <c r="LR214" s="2"/>
      <c r="LS214" s="2"/>
      <c r="LT214" s="2"/>
      <c r="LU214" s="2"/>
      <c r="LV214" s="2"/>
      <c r="LW214" s="2"/>
      <c r="LX214" s="2"/>
      <c r="LY214" s="2"/>
      <c r="LZ214" s="2"/>
      <c r="MA214" s="2"/>
      <c r="MB214" s="2"/>
      <c r="MC214" s="2"/>
      <c r="MD214" s="2"/>
      <c r="ME214" s="2"/>
      <c r="MF214" s="2"/>
      <c r="MG214" s="2"/>
      <c r="MH214" s="2"/>
      <c r="MI214" s="2"/>
      <c r="MJ214" s="2"/>
      <c r="MK214" s="2"/>
      <c r="ML214" s="2"/>
      <c r="MM214" s="2"/>
      <c r="MN214" s="2"/>
      <c r="MO214" s="2"/>
      <c r="MP214" s="2"/>
      <c r="MQ214" s="2"/>
      <c r="MR214" s="2"/>
      <c r="MS214" s="2"/>
      <c r="MT214" s="2"/>
      <c r="MU214" s="2"/>
      <c r="MV214" s="2"/>
      <c r="MW214" s="2"/>
      <c r="MX214" s="2"/>
      <c r="MY214" s="2"/>
      <c r="MZ214" s="2"/>
      <c r="NA214" s="2"/>
      <c r="NB214" s="2"/>
      <c r="NC214" s="2"/>
      <c r="ND214" s="2"/>
      <c r="NE214" s="2"/>
      <c r="NF214" s="2"/>
      <c r="NG214" s="2"/>
      <c r="NH214" s="2"/>
      <c r="NI214" s="2"/>
      <c r="NJ214" s="2"/>
      <c r="NK214" s="2"/>
      <c r="NL214" s="2"/>
      <c r="NM214" s="2"/>
      <c r="NN214" s="2"/>
      <c r="NO214" s="2"/>
      <c r="NP214" s="2"/>
      <c r="NQ214" s="2"/>
      <c r="NR214" s="2"/>
      <c r="NS214" s="2"/>
      <c r="NT214" s="2"/>
      <c r="NU214" s="2"/>
      <c r="NV214" s="2"/>
      <c r="NW214" s="2"/>
      <c r="NX214" s="2"/>
      <c r="NY214" s="2"/>
      <c r="NZ214" s="2"/>
      <c r="OA214" s="2"/>
      <c r="OB214" s="2"/>
      <c r="OC214" s="2"/>
      <c r="OD214" s="2"/>
      <c r="OE214" s="2"/>
      <c r="OF214" s="2"/>
      <c r="OG214" s="2"/>
      <c r="OH214" s="2"/>
      <c r="OI214" s="2"/>
      <c r="OJ214" s="2"/>
      <c r="OK214" s="2"/>
      <c r="OL214" s="2"/>
      <c r="OM214" s="2"/>
      <c r="ON214" s="2"/>
      <c r="OO214" s="2"/>
      <c r="OP214" s="2"/>
      <c r="OQ214" s="2"/>
      <c r="OR214" s="2"/>
      <c r="OS214" s="2"/>
      <c r="OT214" s="2"/>
      <c r="OU214" s="2"/>
      <c r="OV214" s="2"/>
      <c r="OW214" s="2"/>
      <c r="OX214" s="2"/>
      <c r="OY214" s="2"/>
      <c r="OZ214" s="2"/>
      <c r="PA214" s="2"/>
      <c r="PB214" s="2"/>
      <c r="PC214" s="2"/>
      <c r="PD214" s="2"/>
      <c r="PE214" s="2"/>
      <c r="PF214" s="2"/>
      <c r="PG214" s="2"/>
      <c r="PH214" s="2"/>
      <c r="PI214" s="2"/>
      <c r="PJ214" s="2"/>
      <c r="PK214" s="2"/>
      <c r="PL214" s="2"/>
      <c r="PM214" s="2"/>
      <c r="PN214" s="2"/>
      <c r="PO214" s="2"/>
      <c r="PP214" s="2"/>
      <c r="PQ214" s="2"/>
      <c r="PR214" s="2"/>
      <c r="PS214" s="2"/>
      <c r="PT214" s="2"/>
      <c r="PU214" s="2"/>
      <c r="PV214" s="2"/>
      <c r="PW214" s="2"/>
      <c r="PX214" s="2"/>
      <c r="PY214" s="2"/>
      <c r="PZ214" s="2"/>
      <c r="QA214" s="2"/>
      <c r="QB214" s="2"/>
      <c r="QC214" s="2"/>
      <c r="QD214" s="2"/>
      <c r="QE214" s="2"/>
      <c r="QF214" s="2"/>
      <c r="QG214" s="2"/>
      <c r="QH214" s="2"/>
      <c r="QI214" s="2"/>
      <c r="QJ214" s="2"/>
      <c r="QK214" s="2"/>
      <c r="QL214" s="2"/>
      <c r="QM214" s="2"/>
      <c r="QN214" s="2"/>
      <c r="QO214" s="2"/>
      <c r="QP214" s="2"/>
      <c r="QQ214" s="2"/>
      <c r="QR214" s="2"/>
      <c r="QS214" s="2"/>
      <c r="QT214" s="2"/>
      <c r="QU214" s="2"/>
      <c r="QV214" s="2"/>
      <c r="QW214" s="2"/>
      <c r="QX214" s="2"/>
      <c r="QY214" s="2"/>
      <c r="QZ214" s="2"/>
      <c r="RA214" s="2"/>
      <c r="RB214" s="2"/>
      <c r="RC214" s="2"/>
      <c r="RD214" s="2"/>
      <c r="RE214" s="2"/>
      <c r="RF214" s="2"/>
      <c r="RG214" s="2"/>
      <c r="RH214" s="2"/>
      <c r="RI214" s="2"/>
      <c r="RJ214" s="2"/>
      <c r="RK214" s="2"/>
      <c r="RL214" s="2"/>
      <c r="RM214" s="2"/>
      <c r="RN214" s="2"/>
      <c r="RO214" s="2"/>
      <c r="RP214" s="2"/>
      <c r="RQ214" s="2"/>
      <c r="RR214" s="2"/>
      <c r="RS214" s="2"/>
      <c r="RT214" s="2"/>
      <c r="RU214" s="2"/>
      <c r="RV214" s="2"/>
      <c r="RW214" s="2"/>
      <c r="RX214" s="2"/>
      <c r="RY214" s="2"/>
      <c r="RZ214" s="2"/>
      <c r="SA214" s="2"/>
      <c r="SB214" s="2"/>
      <c r="SC214" s="2"/>
    </row>
    <row r="215" spans="1:497" s="1" customFormat="1" x14ac:dyDescent="0.35">
      <c r="A215" s="26" t="s">
        <v>510</v>
      </c>
      <c r="B215" s="16" t="s">
        <v>242</v>
      </c>
      <c r="C215" s="8" t="s">
        <v>243</v>
      </c>
      <c r="D215" s="8"/>
      <c r="E215" s="8" t="s">
        <v>22</v>
      </c>
      <c r="F215" s="8" t="s">
        <v>0</v>
      </c>
      <c r="G215" s="14">
        <f>2*G198</f>
        <v>2</v>
      </c>
      <c r="H215" s="15"/>
      <c r="I215" s="10"/>
      <c r="J215" s="24"/>
      <c r="K215" s="7"/>
      <c r="L215" s="7"/>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c r="IK215" s="2"/>
      <c r="IL215" s="2"/>
      <c r="IM215" s="2"/>
      <c r="IN215" s="2"/>
      <c r="IO215" s="2"/>
      <c r="IP215" s="2"/>
      <c r="IQ215" s="2"/>
      <c r="IR215" s="2"/>
      <c r="IS215" s="2"/>
      <c r="IT215" s="2"/>
      <c r="IU215" s="2"/>
      <c r="IV215" s="2"/>
      <c r="IW215" s="2"/>
      <c r="IX215" s="2"/>
      <c r="IY215" s="2"/>
      <c r="IZ215" s="2"/>
      <c r="JA215" s="2"/>
      <c r="JB215" s="2"/>
      <c r="JC215" s="2"/>
      <c r="JD215" s="2"/>
      <c r="JE215" s="2"/>
      <c r="JF215" s="2"/>
      <c r="JG215" s="2"/>
      <c r="JH215" s="2"/>
      <c r="JI215" s="2"/>
      <c r="JJ215" s="2"/>
      <c r="JK215" s="2"/>
      <c r="JL215" s="2"/>
      <c r="JM215" s="2"/>
      <c r="JN215" s="2"/>
      <c r="JO215" s="2"/>
      <c r="JP215" s="2"/>
      <c r="LL215" s="5"/>
      <c r="LM215" s="2"/>
      <c r="LN215" s="2"/>
      <c r="LO215" s="2"/>
      <c r="LP215" s="2"/>
      <c r="LQ215" s="2"/>
      <c r="LR215" s="2"/>
      <c r="LS215" s="2"/>
      <c r="LT215" s="2"/>
      <c r="LU215" s="2"/>
      <c r="LV215" s="2"/>
      <c r="LW215" s="2"/>
      <c r="LX215" s="2"/>
      <c r="LY215" s="2"/>
      <c r="LZ215" s="2"/>
      <c r="MA215" s="2"/>
      <c r="MB215" s="2"/>
      <c r="MC215" s="2"/>
      <c r="MD215" s="2"/>
      <c r="ME215" s="2"/>
      <c r="MF215" s="2"/>
      <c r="MG215" s="2"/>
      <c r="MH215" s="2"/>
      <c r="MI215" s="2"/>
      <c r="MJ215" s="2"/>
      <c r="MK215" s="2"/>
      <c r="ML215" s="2"/>
      <c r="MM215" s="2"/>
      <c r="MN215" s="2"/>
      <c r="MO215" s="2"/>
      <c r="MP215" s="2"/>
      <c r="MQ215" s="2"/>
      <c r="MR215" s="2"/>
      <c r="MS215" s="2"/>
      <c r="MT215" s="2"/>
      <c r="MU215" s="2"/>
      <c r="MV215" s="2"/>
      <c r="MW215" s="2"/>
      <c r="MX215" s="2"/>
      <c r="MY215" s="2"/>
      <c r="MZ215" s="2"/>
      <c r="NA215" s="2"/>
      <c r="NB215" s="2"/>
      <c r="NC215" s="2"/>
      <c r="ND215" s="2"/>
      <c r="NE215" s="2"/>
      <c r="NF215" s="2"/>
      <c r="NG215" s="2"/>
      <c r="NH215" s="2"/>
      <c r="NI215" s="2"/>
      <c r="NJ215" s="2"/>
      <c r="NK215" s="2"/>
      <c r="NL215" s="2"/>
      <c r="NM215" s="2"/>
      <c r="NN215" s="2"/>
      <c r="NO215" s="2"/>
      <c r="NP215" s="2"/>
      <c r="NQ215" s="2"/>
      <c r="NR215" s="2"/>
      <c r="NS215" s="2"/>
      <c r="NT215" s="2"/>
      <c r="NU215" s="2"/>
      <c r="NV215" s="2"/>
      <c r="NW215" s="2"/>
      <c r="NX215" s="2"/>
      <c r="NY215" s="2"/>
      <c r="NZ215" s="2"/>
      <c r="OA215" s="2"/>
      <c r="OB215" s="2"/>
      <c r="OC215" s="2"/>
      <c r="OD215" s="2"/>
      <c r="OE215" s="2"/>
      <c r="OF215" s="2"/>
      <c r="OG215" s="2"/>
      <c r="OH215" s="2"/>
      <c r="OI215" s="2"/>
      <c r="OJ215" s="2"/>
      <c r="OK215" s="2"/>
      <c r="OL215" s="2"/>
      <c r="OM215" s="2"/>
      <c r="ON215" s="2"/>
      <c r="OO215" s="2"/>
      <c r="OP215" s="2"/>
      <c r="OQ215" s="2"/>
      <c r="OR215" s="2"/>
      <c r="OS215" s="2"/>
      <c r="OT215" s="2"/>
      <c r="OU215" s="2"/>
      <c r="OV215" s="2"/>
      <c r="OW215" s="2"/>
      <c r="OX215" s="2"/>
      <c r="OY215" s="2"/>
      <c r="OZ215" s="2"/>
      <c r="PA215" s="2"/>
      <c r="PB215" s="2"/>
      <c r="PC215" s="2"/>
      <c r="PD215" s="2"/>
      <c r="PE215" s="2"/>
      <c r="PF215" s="2"/>
      <c r="PG215" s="2"/>
      <c r="PH215" s="2"/>
      <c r="PI215" s="2"/>
      <c r="PJ215" s="2"/>
      <c r="PK215" s="2"/>
      <c r="PL215" s="2"/>
      <c r="PM215" s="2"/>
      <c r="PN215" s="2"/>
      <c r="PO215" s="2"/>
      <c r="PP215" s="2"/>
      <c r="PQ215" s="2"/>
      <c r="PR215" s="2"/>
      <c r="PS215" s="2"/>
      <c r="PT215" s="2"/>
      <c r="PU215" s="2"/>
      <c r="PV215" s="2"/>
      <c r="PW215" s="2"/>
      <c r="PX215" s="2"/>
      <c r="PY215" s="2"/>
      <c r="PZ215" s="2"/>
      <c r="QA215" s="2"/>
      <c r="QB215" s="2"/>
      <c r="QC215" s="2"/>
      <c r="QD215" s="2"/>
      <c r="QE215" s="2"/>
      <c r="QF215" s="2"/>
      <c r="QG215" s="2"/>
      <c r="QH215" s="2"/>
      <c r="QI215" s="2"/>
      <c r="QJ215" s="2"/>
      <c r="QK215" s="2"/>
      <c r="QL215" s="2"/>
      <c r="QM215" s="2"/>
      <c r="QN215" s="2"/>
      <c r="QO215" s="2"/>
      <c r="QP215" s="2"/>
      <c r="QQ215" s="2"/>
      <c r="QR215" s="2"/>
      <c r="QS215" s="2"/>
      <c r="QT215" s="2"/>
      <c r="QU215" s="2"/>
      <c r="QV215" s="2"/>
      <c r="QW215" s="2"/>
      <c r="QX215" s="2"/>
      <c r="QY215" s="2"/>
      <c r="QZ215" s="2"/>
      <c r="RA215" s="2"/>
      <c r="RB215" s="2"/>
      <c r="RC215" s="2"/>
      <c r="RD215" s="2"/>
      <c r="RE215" s="2"/>
      <c r="RF215" s="2"/>
      <c r="RG215" s="2"/>
      <c r="RH215" s="2"/>
      <c r="RI215" s="2"/>
      <c r="RJ215" s="2"/>
      <c r="RK215" s="2"/>
      <c r="RL215" s="2"/>
      <c r="RM215" s="2"/>
      <c r="RN215" s="2"/>
      <c r="RO215" s="2"/>
      <c r="RP215" s="2"/>
      <c r="RQ215" s="2"/>
      <c r="RR215" s="2"/>
      <c r="RS215" s="2"/>
      <c r="RT215" s="2"/>
      <c r="RU215" s="2"/>
      <c r="RV215" s="2"/>
      <c r="RW215" s="2"/>
      <c r="RX215" s="2"/>
      <c r="RY215" s="2"/>
      <c r="RZ215" s="2"/>
      <c r="SA215" s="2"/>
      <c r="SB215" s="2"/>
      <c r="SC215" s="2"/>
    </row>
    <row r="216" spans="1:497" s="1" customFormat="1" x14ac:dyDescent="0.35">
      <c r="A216" s="26" t="s">
        <v>511</v>
      </c>
      <c r="B216" s="16" t="s">
        <v>188</v>
      </c>
      <c r="C216" s="8" t="s">
        <v>186</v>
      </c>
      <c r="D216" s="8"/>
      <c r="E216" s="8" t="s">
        <v>34</v>
      </c>
      <c r="F216" s="8" t="s">
        <v>0</v>
      </c>
      <c r="G216" s="14">
        <f>G198</f>
        <v>1</v>
      </c>
      <c r="H216" s="10"/>
      <c r="I216" s="10"/>
      <c r="J216" s="24"/>
      <c r="K216" s="7"/>
      <c r="L216" s="7"/>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c r="IF216" s="2"/>
      <c r="IG216" s="2"/>
      <c r="IH216" s="2"/>
      <c r="II216" s="2"/>
      <c r="IJ216" s="2"/>
      <c r="IK216" s="2"/>
      <c r="IL216" s="2"/>
      <c r="IM216" s="2"/>
      <c r="IN216" s="2"/>
      <c r="IO216" s="2"/>
      <c r="IP216" s="2"/>
      <c r="IQ216" s="2"/>
      <c r="IR216" s="2"/>
      <c r="IS216" s="2"/>
      <c r="IT216" s="2"/>
      <c r="IU216" s="2"/>
      <c r="IV216" s="2"/>
      <c r="IW216" s="2"/>
      <c r="IX216" s="2"/>
      <c r="IY216" s="2"/>
      <c r="IZ216" s="2"/>
      <c r="JA216" s="2"/>
      <c r="JB216" s="2"/>
      <c r="JC216" s="2"/>
      <c r="JD216" s="2"/>
      <c r="JE216" s="2"/>
      <c r="JF216" s="2"/>
      <c r="JG216" s="2"/>
      <c r="JH216" s="2"/>
      <c r="JI216" s="2"/>
      <c r="JJ216" s="2"/>
      <c r="JK216" s="2"/>
      <c r="JL216" s="2"/>
      <c r="JM216" s="2"/>
      <c r="JN216" s="2"/>
      <c r="JO216" s="2"/>
      <c r="JP216" s="2"/>
      <c r="LL216" s="5"/>
      <c r="LM216" s="2"/>
      <c r="LN216" s="2"/>
      <c r="LO216" s="2"/>
      <c r="LP216" s="2"/>
      <c r="LQ216" s="2"/>
      <c r="LR216" s="2"/>
      <c r="LS216" s="2"/>
      <c r="LT216" s="2"/>
      <c r="LU216" s="2"/>
      <c r="LV216" s="2"/>
      <c r="LW216" s="2"/>
      <c r="LX216" s="2"/>
      <c r="LY216" s="2"/>
      <c r="LZ216" s="2"/>
      <c r="MA216" s="2"/>
      <c r="MB216" s="2"/>
      <c r="MC216" s="2"/>
      <c r="MD216" s="2"/>
      <c r="ME216" s="2"/>
      <c r="MF216" s="2"/>
      <c r="MG216" s="2"/>
      <c r="MH216" s="2"/>
      <c r="MI216" s="2"/>
      <c r="MJ216" s="2"/>
      <c r="MK216" s="2"/>
      <c r="ML216" s="2"/>
      <c r="MM216" s="2"/>
      <c r="MN216" s="2"/>
      <c r="MO216" s="2"/>
      <c r="MP216" s="2"/>
      <c r="MQ216" s="2"/>
      <c r="MR216" s="2"/>
      <c r="MS216" s="2"/>
      <c r="MT216" s="2"/>
      <c r="MU216" s="2"/>
      <c r="MV216" s="2"/>
      <c r="MW216" s="2"/>
      <c r="MX216" s="2"/>
      <c r="MY216" s="2"/>
      <c r="MZ216" s="2"/>
      <c r="NA216" s="2"/>
      <c r="NB216" s="2"/>
      <c r="NC216" s="2"/>
      <c r="ND216" s="2"/>
      <c r="NE216" s="2"/>
      <c r="NF216" s="2"/>
      <c r="NG216" s="2"/>
      <c r="NH216" s="2"/>
      <c r="NI216" s="2"/>
      <c r="NJ216" s="2"/>
      <c r="NK216" s="2"/>
      <c r="NL216" s="2"/>
      <c r="NM216" s="2"/>
      <c r="NN216" s="2"/>
      <c r="NO216" s="2"/>
      <c r="NP216" s="2"/>
      <c r="NQ216" s="2"/>
      <c r="NR216" s="2"/>
      <c r="NS216" s="2"/>
      <c r="NT216" s="2"/>
      <c r="NU216" s="2"/>
      <c r="NV216" s="2"/>
      <c r="NW216" s="2"/>
      <c r="NX216" s="2"/>
      <c r="NY216" s="2"/>
      <c r="NZ216" s="2"/>
      <c r="OA216" s="2"/>
      <c r="OB216" s="2"/>
      <c r="OC216" s="2"/>
      <c r="OD216" s="2"/>
      <c r="OE216" s="2"/>
      <c r="OF216" s="2"/>
      <c r="OG216" s="2"/>
      <c r="OH216" s="2"/>
      <c r="OI216" s="2"/>
      <c r="OJ216" s="2"/>
      <c r="OK216" s="2"/>
      <c r="OL216" s="2"/>
      <c r="OM216" s="2"/>
      <c r="ON216" s="2"/>
      <c r="OO216" s="2"/>
      <c r="OP216" s="2"/>
      <c r="OQ216" s="2"/>
      <c r="OR216" s="2"/>
      <c r="OS216" s="2"/>
      <c r="OT216" s="2"/>
      <c r="OU216" s="2"/>
      <c r="OV216" s="2"/>
      <c r="OW216" s="2"/>
      <c r="OX216" s="2"/>
      <c r="OY216" s="2"/>
      <c r="OZ216" s="2"/>
      <c r="PA216" s="2"/>
      <c r="PB216" s="2"/>
      <c r="PC216" s="2"/>
      <c r="PD216" s="2"/>
      <c r="PE216" s="2"/>
      <c r="PF216" s="2"/>
      <c r="PG216" s="2"/>
      <c r="PH216" s="2"/>
      <c r="PI216" s="2"/>
      <c r="PJ216" s="2"/>
      <c r="PK216" s="2"/>
      <c r="PL216" s="2"/>
      <c r="PM216" s="2"/>
      <c r="PN216" s="2"/>
      <c r="PO216" s="2"/>
      <c r="PP216" s="2"/>
      <c r="PQ216" s="2"/>
      <c r="PR216" s="2"/>
      <c r="PS216" s="2"/>
      <c r="PT216" s="2"/>
      <c r="PU216" s="2"/>
      <c r="PV216" s="2"/>
      <c r="PW216" s="2"/>
      <c r="PX216" s="2"/>
      <c r="PY216" s="2"/>
      <c r="PZ216" s="2"/>
      <c r="QA216" s="2"/>
      <c r="QB216" s="2"/>
      <c r="QC216" s="2"/>
      <c r="QD216" s="2"/>
      <c r="QE216" s="2"/>
      <c r="QF216" s="2"/>
      <c r="QG216" s="2"/>
      <c r="QH216" s="2"/>
      <c r="QI216" s="2"/>
      <c r="QJ216" s="2"/>
      <c r="QK216" s="2"/>
      <c r="QL216" s="2"/>
      <c r="QM216" s="2"/>
      <c r="QN216" s="2"/>
      <c r="QO216" s="2"/>
      <c r="QP216" s="2"/>
      <c r="QQ216" s="2"/>
      <c r="QR216" s="2"/>
      <c r="QS216" s="2"/>
      <c r="QT216" s="2"/>
      <c r="QU216" s="2"/>
      <c r="QV216" s="2"/>
      <c r="QW216" s="2"/>
      <c r="QX216" s="2"/>
      <c r="QY216" s="2"/>
      <c r="QZ216" s="2"/>
      <c r="RA216" s="2"/>
      <c r="RB216" s="2"/>
      <c r="RC216" s="2"/>
      <c r="RD216" s="2"/>
      <c r="RE216" s="2"/>
      <c r="RF216" s="2"/>
      <c r="RG216" s="2"/>
      <c r="RH216" s="2"/>
      <c r="RI216" s="2"/>
      <c r="RJ216" s="2"/>
      <c r="RK216" s="2"/>
      <c r="RL216" s="2"/>
      <c r="RM216" s="2"/>
      <c r="RN216" s="2"/>
      <c r="RO216" s="2"/>
      <c r="RP216" s="2"/>
      <c r="RQ216" s="2"/>
      <c r="RR216" s="2"/>
      <c r="RS216" s="2"/>
      <c r="RT216" s="2"/>
      <c r="RU216" s="2"/>
      <c r="RV216" s="2"/>
      <c r="RW216" s="2"/>
      <c r="RX216" s="2"/>
      <c r="RY216" s="2"/>
      <c r="RZ216" s="2"/>
      <c r="SA216" s="2"/>
      <c r="SB216" s="2"/>
      <c r="SC216" s="2"/>
    </row>
    <row r="217" spans="1:497" s="1" customFormat="1" x14ac:dyDescent="0.35">
      <c r="A217" s="26" t="s">
        <v>512</v>
      </c>
      <c r="B217" s="16" t="s">
        <v>302</v>
      </c>
      <c r="C217" s="8" t="s">
        <v>183</v>
      </c>
      <c r="D217" s="8"/>
      <c r="E217" s="8" t="s">
        <v>34</v>
      </c>
      <c r="F217" s="8" t="s">
        <v>0</v>
      </c>
      <c r="G217" s="14">
        <v>2</v>
      </c>
      <c r="H217" s="10"/>
      <c r="I217" s="10"/>
      <c r="J217" s="24"/>
      <c r="K217" s="7"/>
      <c r="L217" s="7"/>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c r="IC217" s="2"/>
      <c r="ID217" s="2"/>
      <c r="IE217" s="2"/>
      <c r="IF217" s="2"/>
      <c r="IG217" s="2"/>
      <c r="IH217" s="2"/>
      <c r="II217" s="2"/>
      <c r="IJ217" s="2"/>
      <c r="IK217" s="2"/>
      <c r="IL217" s="2"/>
      <c r="IM217" s="2"/>
      <c r="IN217" s="2"/>
      <c r="IO217" s="2"/>
      <c r="IP217" s="2"/>
      <c r="IQ217" s="2"/>
      <c r="IR217" s="2"/>
      <c r="IS217" s="2"/>
      <c r="IT217" s="2"/>
      <c r="IU217" s="2"/>
      <c r="IV217" s="2"/>
      <c r="IW217" s="2"/>
      <c r="IX217" s="2"/>
      <c r="IY217" s="2"/>
      <c r="IZ217" s="2"/>
      <c r="JA217" s="2"/>
      <c r="JB217" s="2"/>
      <c r="JC217" s="2"/>
      <c r="JD217" s="2"/>
      <c r="JE217" s="2"/>
      <c r="JF217" s="2"/>
      <c r="JG217" s="2"/>
      <c r="JH217" s="2"/>
      <c r="JI217" s="2"/>
      <c r="JJ217" s="2"/>
      <c r="JK217" s="2"/>
      <c r="JL217" s="2"/>
      <c r="JM217" s="2"/>
      <c r="JN217" s="2"/>
      <c r="JO217" s="2"/>
      <c r="JP217" s="2"/>
      <c r="LL217" s="5"/>
      <c r="LM217" s="2"/>
      <c r="LN217" s="2"/>
      <c r="LO217" s="2"/>
      <c r="LP217" s="2"/>
      <c r="LQ217" s="2"/>
      <c r="LR217" s="2"/>
      <c r="LS217" s="2"/>
      <c r="LT217" s="2"/>
      <c r="LU217" s="2"/>
      <c r="LV217" s="2"/>
      <c r="LW217" s="2"/>
      <c r="LX217" s="2"/>
      <c r="LY217" s="2"/>
      <c r="LZ217" s="2"/>
      <c r="MA217" s="2"/>
      <c r="MB217" s="2"/>
      <c r="MC217" s="2"/>
      <c r="MD217" s="2"/>
      <c r="ME217" s="2"/>
      <c r="MF217" s="2"/>
      <c r="MG217" s="2"/>
      <c r="MH217" s="2"/>
      <c r="MI217" s="2"/>
      <c r="MJ217" s="2"/>
      <c r="MK217" s="2"/>
      <c r="ML217" s="2"/>
      <c r="MM217" s="2"/>
      <c r="MN217" s="2"/>
      <c r="MO217" s="2"/>
      <c r="MP217" s="2"/>
      <c r="MQ217" s="2"/>
      <c r="MR217" s="2"/>
      <c r="MS217" s="2"/>
      <c r="MT217" s="2"/>
      <c r="MU217" s="2"/>
      <c r="MV217" s="2"/>
      <c r="MW217" s="2"/>
      <c r="MX217" s="2"/>
      <c r="MY217" s="2"/>
      <c r="MZ217" s="2"/>
      <c r="NA217" s="2"/>
      <c r="NB217" s="2"/>
      <c r="NC217" s="2"/>
      <c r="ND217" s="2"/>
      <c r="NE217" s="2"/>
      <c r="NF217" s="2"/>
      <c r="NG217" s="2"/>
      <c r="NH217" s="2"/>
      <c r="NI217" s="2"/>
      <c r="NJ217" s="2"/>
      <c r="NK217" s="2"/>
      <c r="NL217" s="2"/>
      <c r="NM217" s="2"/>
      <c r="NN217" s="2"/>
      <c r="NO217" s="2"/>
      <c r="NP217" s="2"/>
      <c r="NQ217" s="2"/>
      <c r="NR217" s="2"/>
      <c r="NS217" s="2"/>
      <c r="NT217" s="2"/>
      <c r="NU217" s="2"/>
      <c r="NV217" s="2"/>
      <c r="NW217" s="2"/>
      <c r="NX217" s="2"/>
      <c r="NY217" s="2"/>
      <c r="NZ217" s="2"/>
      <c r="OA217" s="2"/>
      <c r="OB217" s="2"/>
      <c r="OC217" s="2"/>
      <c r="OD217" s="2"/>
      <c r="OE217" s="2"/>
      <c r="OF217" s="2"/>
      <c r="OG217" s="2"/>
      <c r="OH217" s="2"/>
      <c r="OI217" s="2"/>
      <c r="OJ217" s="2"/>
      <c r="OK217" s="2"/>
      <c r="OL217" s="2"/>
      <c r="OM217" s="2"/>
      <c r="ON217" s="2"/>
      <c r="OO217" s="2"/>
      <c r="OP217" s="2"/>
      <c r="OQ217" s="2"/>
      <c r="OR217" s="2"/>
      <c r="OS217" s="2"/>
      <c r="OT217" s="2"/>
      <c r="OU217" s="2"/>
      <c r="OV217" s="2"/>
      <c r="OW217" s="2"/>
      <c r="OX217" s="2"/>
      <c r="OY217" s="2"/>
      <c r="OZ217" s="2"/>
      <c r="PA217" s="2"/>
      <c r="PB217" s="2"/>
      <c r="PC217" s="2"/>
      <c r="PD217" s="2"/>
      <c r="PE217" s="2"/>
      <c r="PF217" s="2"/>
      <c r="PG217" s="2"/>
      <c r="PH217" s="2"/>
      <c r="PI217" s="2"/>
      <c r="PJ217" s="2"/>
      <c r="PK217" s="2"/>
      <c r="PL217" s="2"/>
      <c r="PM217" s="2"/>
      <c r="PN217" s="2"/>
      <c r="PO217" s="2"/>
      <c r="PP217" s="2"/>
      <c r="PQ217" s="2"/>
      <c r="PR217" s="2"/>
      <c r="PS217" s="2"/>
      <c r="PT217" s="2"/>
      <c r="PU217" s="2"/>
      <c r="PV217" s="2"/>
      <c r="PW217" s="2"/>
      <c r="PX217" s="2"/>
      <c r="PY217" s="2"/>
      <c r="PZ217" s="2"/>
      <c r="QA217" s="2"/>
      <c r="QB217" s="2"/>
      <c r="QC217" s="2"/>
      <c r="QD217" s="2"/>
      <c r="QE217" s="2"/>
      <c r="QF217" s="2"/>
      <c r="QG217" s="2"/>
      <c r="QH217" s="2"/>
      <c r="QI217" s="2"/>
      <c r="QJ217" s="2"/>
      <c r="QK217" s="2"/>
      <c r="QL217" s="2"/>
      <c r="QM217" s="2"/>
      <c r="QN217" s="2"/>
      <c r="QO217" s="2"/>
      <c r="QP217" s="2"/>
      <c r="QQ217" s="2"/>
      <c r="QR217" s="2"/>
      <c r="QS217" s="2"/>
      <c r="QT217" s="2"/>
      <c r="QU217" s="2"/>
      <c r="QV217" s="2"/>
      <c r="QW217" s="2"/>
      <c r="QX217" s="2"/>
      <c r="QY217" s="2"/>
      <c r="QZ217" s="2"/>
      <c r="RA217" s="2"/>
      <c r="RB217" s="2"/>
      <c r="RC217" s="2"/>
      <c r="RD217" s="2"/>
      <c r="RE217" s="2"/>
      <c r="RF217" s="2"/>
      <c r="RG217" s="2"/>
      <c r="RH217" s="2"/>
      <c r="RI217" s="2"/>
      <c r="RJ217" s="2"/>
      <c r="RK217" s="2"/>
      <c r="RL217" s="2"/>
      <c r="RM217" s="2"/>
      <c r="RN217" s="2"/>
      <c r="RO217" s="2"/>
      <c r="RP217" s="2"/>
      <c r="RQ217" s="2"/>
      <c r="RR217" s="2"/>
      <c r="RS217" s="2"/>
      <c r="RT217" s="2"/>
      <c r="RU217" s="2"/>
      <c r="RV217" s="2"/>
      <c r="RW217" s="2"/>
      <c r="RX217" s="2"/>
      <c r="RY217" s="2"/>
      <c r="RZ217" s="2"/>
      <c r="SA217" s="2"/>
      <c r="SB217" s="2"/>
      <c r="SC217" s="2"/>
    </row>
    <row r="218" spans="1:497" s="1" customFormat="1" x14ac:dyDescent="0.35">
      <c r="A218" s="26" t="s">
        <v>513</v>
      </c>
      <c r="B218" s="16" t="s">
        <v>189</v>
      </c>
      <c r="C218" s="8" t="s">
        <v>173</v>
      </c>
      <c r="D218" s="8"/>
      <c r="E218" s="19" t="s">
        <v>30</v>
      </c>
      <c r="F218" s="8" t="s">
        <v>0</v>
      </c>
      <c r="G218" s="14">
        <f>G198</f>
        <v>1</v>
      </c>
      <c r="H218" s="10"/>
      <c r="I218" s="10"/>
      <c r="J218" s="24"/>
      <c r="K218" s="7"/>
      <c r="L218" s="7"/>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c r="IF218" s="2"/>
      <c r="IG218" s="2"/>
      <c r="IH218" s="2"/>
      <c r="II218" s="2"/>
      <c r="IJ218" s="2"/>
      <c r="IK218" s="2"/>
      <c r="IL218" s="2"/>
      <c r="IM218" s="2"/>
      <c r="IN218" s="2"/>
      <c r="IO218" s="2"/>
      <c r="IP218" s="2"/>
      <c r="IQ218" s="2"/>
      <c r="IR218" s="2"/>
      <c r="IS218" s="2"/>
      <c r="IT218" s="2"/>
      <c r="IU218" s="2"/>
      <c r="IV218" s="2"/>
      <c r="IW218" s="2"/>
      <c r="IX218" s="2"/>
      <c r="IY218" s="2"/>
      <c r="IZ218" s="2"/>
      <c r="JA218" s="2"/>
      <c r="JB218" s="2"/>
      <c r="JC218" s="2"/>
      <c r="JD218" s="2"/>
      <c r="JE218" s="2"/>
      <c r="JF218" s="2"/>
      <c r="JG218" s="2"/>
      <c r="JH218" s="2"/>
      <c r="JI218" s="2"/>
      <c r="JJ218" s="2"/>
      <c r="JK218" s="2"/>
      <c r="JL218" s="2"/>
      <c r="JM218" s="2"/>
      <c r="JN218" s="2"/>
      <c r="JO218" s="2"/>
      <c r="JP218" s="2"/>
      <c r="LL218" s="5"/>
      <c r="LM218" s="2"/>
      <c r="LN218" s="2"/>
      <c r="LO218" s="2"/>
      <c r="LP218" s="2"/>
      <c r="LQ218" s="2"/>
      <c r="LR218" s="2"/>
      <c r="LS218" s="2"/>
      <c r="LT218" s="2"/>
      <c r="LU218" s="2"/>
      <c r="LV218" s="2"/>
      <c r="LW218" s="2"/>
      <c r="LX218" s="2"/>
      <c r="LY218" s="2"/>
      <c r="LZ218" s="2"/>
      <c r="MA218" s="2"/>
      <c r="MB218" s="2"/>
      <c r="MC218" s="2"/>
      <c r="MD218" s="2"/>
      <c r="ME218" s="2"/>
      <c r="MF218" s="2"/>
      <c r="MG218" s="2"/>
      <c r="MH218" s="2"/>
      <c r="MI218" s="2"/>
      <c r="MJ218" s="2"/>
      <c r="MK218" s="2"/>
      <c r="ML218" s="2"/>
      <c r="MM218" s="2"/>
      <c r="MN218" s="2"/>
      <c r="MO218" s="2"/>
      <c r="MP218" s="2"/>
      <c r="MQ218" s="2"/>
      <c r="MR218" s="2"/>
      <c r="MS218" s="2"/>
      <c r="MT218" s="2"/>
      <c r="MU218" s="2"/>
      <c r="MV218" s="2"/>
      <c r="MW218" s="2"/>
      <c r="MX218" s="2"/>
      <c r="MY218" s="2"/>
      <c r="MZ218" s="2"/>
      <c r="NA218" s="2"/>
      <c r="NB218" s="2"/>
      <c r="NC218" s="2"/>
      <c r="ND218" s="2"/>
      <c r="NE218" s="2"/>
      <c r="NF218" s="2"/>
      <c r="NG218" s="2"/>
      <c r="NH218" s="2"/>
      <c r="NI218" s="2"/>
      <c r="NJ218" s="2"/>
      <c r="NK218" s="2"/>
      <c r="NL218" s="2"/>
      <c r="NM218" s="2"/>
      <c r="NN218" s="2"/>
      <c r="NO218" s="2"/>
      <c r="NP218" s="2"/>
      <c r="NQ218" s="2"/>
      <c r="NR218" s="2"/>
      <c r="NS218" s="2"/>
      <c r="NT218" s="2"/>
      <c r="NU218" s="2"/>
      <c r="NV218" s="2"/>
      <c r="NW218" s="2"/>
      <c r="NX218" s="2"/>
      <c r="NY218" s="2"/>
      <c r="NZ218" s="2"/>
      <c r="OA218" s="2"/>
      <c r="OB218" s="2"/>
      <c r="OC218" s="2"/>
      <c r="OD218" s="2"/>
      <c r="OE218" s="2"/>
      <c r="OF218" s="2"/>
      <c r="OG218" s="2"/>
      <c r="OH218" s="2"/>
      <c r="OI218" s="2"/>
      <c r="OJ218" s="2"/>
      <c r="OK218" s="2"/>
      <c r="OL218" s="2"/>
      <c r="OM218" s="2"/>
      <c r="ON218" s="2"/>
      <c r="OO218" s="2"/>
      <c r="OP218" s="2"/>
      <c r="OQ218" s="2"/>
      <c r="OR218" s="2"/>
      <c r="OS218" s="2"/>
      <c r="OT218" s="2"/>
      <c r="OU218" s="2"/>
      <c r="OV218" s="2"/>
      <c r="OW218" s="2"/>
      <c r="OX218" s="2"/>
      <c r="OY218" s="2"/>
      <c r="OZ218" s="2"/>
      <c r="PA218" s="2"/>
      <c r="PB218" s="2"/>
      <c r="PC218" s="2"/>
      <c r="PD218" s="2"/>
      <c r="PE218" s="2"/>
      <c r="PF218" s="2"/>
      <c r="PG218" s="2"/>
      <c r="PH218" s="2"/>
      <c r="PI218" s="2"/>
      <c r="PJ218" s="2"/>
      <c r="PK218" s="2"/>
      <c r="PL218" s="2"/>
      <c r="PM218" s="2"/>
      <c r="PN218" s="2"/>
      <c r="PO218" s="2"/>
      <c r="PP218" s="2"/>
      <c r="PQ218" s="2"/>
      <c r="PR218" s="2"/>
      <c r="PS218" s="2"/>
      <c r="PT218" s="2"/>
      <c r="PU218" s="2"/>
      <c r="PV218" s="2"/>
      <c r="PW218" s="2"/>
      <c r="PX218" s="2"/>
      <c r="PY218" s="2"/>
      <c r="PZ218" s="2"/>
      <c r="QA218" s="2"/>
      <c r="QB218" s="2"/>
      <c r="QC218" s="2"/>
      <c r="QD218" s="2"/>
      <c r="QE218" s="2"/>
      <c r="QF218" s="2"/>
      <c r="QG218" s="2"/>
      <c r="QH218" s="2"/>
      <c r="QI218" s="2"/>
      <c r="QJ218" s="2"/>
      <c r="QK218" s="2"/>
      <c r="QL218" s="2"/>
      <c r="QM218" s="2"/>
      <c r="QN218" s="2"/>
      <c r="QO218" s="2"/>
      <c r="QP218" s="2"/>
      <c r="QQ218" s="2"/>
      <c r="QR218" s="2"/>
      <c r="QS218" s="2"/>
      <c r="QT218" s="2"/>
      <c r="QU218" s="2"/>
      <c r="QV218" s="2"/>
      <c r="QW218" s="2"/>
      <c r="QX218" s="2"/>
      <c r="QY218" s="2"/>
      <c r="QZ218" s="2"/>
      <c r="RA218" s="2"/>
      <c r="RB218" s="2"/>
      <c r="RC218" s="2"/>
      <c r="RD218" s="2"/>
      <c r="RE218" s="2"/>
      <c r="RF218" s="2"/>
      <c r="RG218" s="2"/>
      <c r="RH218" s="2"/>
      <c r="RI218" s="2"/>
      <c r="RJ218" s="2"/>
      <c r="RK218" s="2"/>
      <c r="RL218" s="2"/>
      <c r="RM218" s="2"/>
      <c r="RN218" s="2"/>
      <c r="RO218" s="2"/>
      <c r="RP218" s="2"/>
      <c r="RQ218" s="2"/>
      <c r="RR218" s="2"/>
      <c r="RS218" s="2"/>
      <c r="RT218" s="2"/>
      <c r="RU218" s="2"/>
      <c r="RV218" s="2"/>
      <c r="RW218" s="2"/>
      <c r="RX218" s="2"/>
      <c r="RY218" s="2"/>
      <c r="RZ218" s="2"/>
      <c r="SA218" s="2"/>
      <c r="SB218" s="2"/>
      <c r="SC218" s="2"/>
    </row>
    <row r="219" spans="1:497" s="1" customFormat="1" x14ac:dyDescent="0.35">
      <c r="A219" s="26" t="s">
        <v>514</v>
      </c>
      <c r="B219" s="16" t="s">
        <v>174</v>
      </c>
      <c r="C219" s="8"/>
      <c r="D219" s="8"/>
      <c r="E219" s="8" t="s">
        <v>44</v>
      </c>
      <c r="F219" s="8" t="s">
        <v>0</v>
      </c>
      <c r="G219" s="14">
        <f>G198</f>
        <v>1</v>
      </c>
      <c r="H219" s="10"/>
      <c r="I219" s="10"/>
      <c r="J219" s="24"/>
      <c r="K219" s="7"/>
      <c r="L219" s="7"/>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c r="IF219" s="2"/>
      <c r="IG219" s="2"/>
      <c r="IH219" s="2"/>
      <c r="II219" s="2"/>
      <c r="IJ219" s="2"/>
      <c r="IK219" s="2"/>
      <c r="IL219" s="2"/>
      <c r="IM219" s="2"/>
      <c r="IN219" s="2"/>
      <c r="IO219" s="2"/>
      <c r="IP219" s="2"/>
      <c r="IQ219" s="2"/>
      <c r="IR219" s="2"/>
      <c r="IS219" s="2"/>
      <c r="IT219" s="2"/>
      <c r="IU219" s="2"/>
      <c r="IV219" s="2"/>
      <c r="IW219" s="2"/>
      <c r="IX219" s="2"/>
      <c r="IY219" s="2"/>
      <c r="IZ219" s="2"/>
      <c r="JA219" s="2"/>
      <c r="JB219" s="2"/>
      <c r="JC219" s="2"/>
      <c r="JD219" s="2"/>
      <c r="JE219" s="2"/>
      <c r="JF219" s="2"/>
      <c r="JG219" s="2"/>
      <c r="JH219" s="2"/>
      <c r="JI219" s="2"/>
      <c r="JJ219" s="2"/>
      <c r="JK219" s="2"/>
      <c r="JL219" s="2"/>
      <c r="JM219" s="2"/>
      <c r="JN219" s="2"/>
      <c r="JO219" s="2"/>
      <c r="JP219" s="2"/>
      <c r="LL219" s="5"/>
      <c r="LM219" s="2"/>
      <c r="LN219" s="2"/>
      <c r="LO219" s="2"/>
      <c r="LP219" s="2"/>
      <c r="LQ219" s="2"/>
      <c r="LR219" s="2"/>
      <c r="LS219" s="2"/>
      <c r="LT219" s="2"/>
      <c r="LU219" s="2"/>
      <c r="LV219" s="2"/>
      <c r="LW219" s="2"/>
      <c r="LX219" s="2"/>
      <c r="LY219" s="2"/>
      <c r="LZ219" s="2"/>
      <c r="MA219" s="2"/>
      <c r="MB219" s="2"/>
      <c r="MC219" s="2"/>
      <c r="MD219" s="2"/>
      <c r="ME219" s="2"/>
      <c r="MF219" s="2"/>
      <c r="MG219" s="2"/>
      <c r="MH219" s="2"/>
      <c r="MI219" s="2"/>
      <c r="MJ219" s="2"/>
      <c r="MK219" s="2"/>
      <c r="ML219" s="2"/>
      <c r="MM219" s="2"/>
      <c r="MN219" s="2"/>
      <c r="MO219" s="2"/>
      <c r="MP219" s="2"/>
      <c r="MQ219" s="2"/>
      <c r="MR219" s="2"/>
      <c r="MS219" s="2"/>
      <c r="MT219" s="2"/>
      <c r="MU219" s="2"/>
      <c r="MV219" s="2"/>
      <c r="MW219" s="2"/>
      <c r="MX219" s="2"/>
      <c r="MY219" s="2"/>
      <c r="MZ219" s="2"/>
      <c r="NA219" s="2"/>
      <c r="NB219" s="2"/>
      <c r="NC219" s="2"/>
      <c r="ND219" s="2"/>
      <c r="NE219" s="2"/>
      <c r="NF219" s="2"/>
      <c r="NG219" s="2"/>
      <c r="NH219" s="2"/>
      <c r="NI219" s="2"/>
      <c r="NJ219" s="2"/>
      <c r="NK219" s="2"/>
      <c r="NL219" s="2"/>
      <c r="NM219" s="2"/>
      <c r="NN219" s="2"/>
      <c r="NO219" s="2"/>
      <c r="NP219" s="2"/>
      <c r="NQ219" s="2"/>
      <c r="NR219" s="2"/>
      <c r="NS219" s="2"/>
      <c r="NT219" s="2"/>
      <c r="NU219" s="2"/>
      <c r="NV219" s="2"/>
      <c r="NW219" s="2"/>
      <c r="NX219" s="2"/>
      <c r="NY219" s="2"/>
      <c r="NZ219" s="2"/>
      <c r="OA219" s="2"/>
      <c r="OB219" s="2"/>
      <c r="OC219" s="2"/>
      <c r="OD219" s="2"/>
      <c r="OE219" s="2"/>
      <c r="OF219" s="2"/>
      <c r="OG219" s="2"/>
      <c r="OH219" s="2"/>
      <c r="OI219" s="2"/>
      <c r="OJ219" s="2"/>
      <c r="OK219" s="2"/>
      <c r="OL219" s="2"/>
      <c r="OM219" s="2"/>
      <c r="ON219" s="2"/>
      <c r="OO219" s="2"/>
      <c r="OP219" s="2"/>
      <c r="OQ219" s="2"/>
      <c r="OR219" s="2"/>
      <c r="OS219" s="2"/>
      <c r="OT219" s="2"/>
      <c r="OU219" s="2"/>
      <c r="OV219" s="2"/>
      <c r="OW219" s="2"/>
      <c r="OX219" s="2"/>
      <c r="OY219" s="2"/>
      <c r="OZ219" s="2"/>
      <c r="PA219" s="2"/>
      <c r="PB219" s="2"/>
      <c r="PC219" s="2"/>
      <c r="PD219" s="2"/>
      <c r="PE219" s="2"/>
      <c r="PF219" s="2"/>
      <c r="PG219" s="2"/>
      <c r="PH219" s="2"/>
      <c r="PI219" s="2"/>
      <c r="PJ219" s="2"/>
      <c r="PK219" s="2"/>
      <c r="PL219" s="2"/>
      <c r="PM219" s="2"/>
      <c r="PN219" s="2"/>
      <c r="PO219" s="2"/>
      <c r="PP219" s="2"/>
      <c r="PQ219" s="2"/>
      <c r="PR219" s="2"/>
      <c r="PS219" s="2"/>
      <c r="PT219" s="2"/>
      <c r="PU219" s="2"/>
      <c r="PV219" s="2"/>
      <c r="PW219" s="2"/>
      <c r="PX219" s="2"/>
      <c r="PY219" s="2"/>
      <c r="PZ219" s="2"/>
      <c r="QA219" s="2"/>
      <c r="QB219" s="2"/>
      <c r="QC219" s="2"/>
      <c r="QD219" s="2"/>
      <c r="QE219" s="2"/>
      <c r="QF219" s="2"/>
      <c r="QG219" s="2"/>
      <c r="QH219" s="2"/>
      <c r="QI219" s="2"/>
      <c r="QJ219" s="2"/>
      <c r="QK219" s="2"/>
      <c r="QL219" s="2"/>
      <c r="QM219" s="2"/>
      <c r="QN219" s="2"/>
      <c r="QO219" s="2"/>
      <c r="QP219" s="2"/>
      <c r="QQ219" s="2"/>
      <c r="QR219" s="2"/>
      <c r="QS219" s="2"/>
      <c r="QT219" s="2"/>
      <c r="QU219" s="2"/>
      <c r="QV219" s="2"/>
      <c r="QW219" s="2"/>
      <c r="QX219" s="2"/>
      <c r="QY219" s="2"/>
      <c r="QZ219" s="2"/>
      <c r="RA219" s="2"/>
      <c r="RB219" s="2"/>
      <c r="RC219" s="2"/>
      <c r="RD219" s="2"/>
      <c r="RE219" s="2"/>
      <c r="RF219" s="2"/>
      <c r="RG219" s="2"/>
      <c r="RH219" s="2"/>
      <c r="RI219" s="2"/>
      <c r="RJ219" s="2"/>
      <c r="RK219" s="2"/>
      <c r="RL219" s="2"/>
      <c r="RM219" s="2"/>
      <c r="RN219" s="2"/>
      <c r="RO219" s="2"/>
      <c r="RP219" s="2"/>
      <c r="RQ219" s="2"/>
      <c r="RR219" s="2"/>
      <c r="RS219" s="2"/>
      <c r="RT219" s="2"/>
      <c r="RU219" s="2"/>
      <c r="RV219" s="2"/>
      <c r="RW219" s="2"/>
      <c r="RX219" s="2"/>
      <c r="RY219" s="2"/>
      <c r="RZ219" s="2"/>
      <c r="SA219" s="2"/>
      <c r="SB219" s="2"/>
      <c r="SC219" s="2"/>
    </row>
    <row r="220" spans="1:497" s="1" customFormat="1" x14ac:dyDescent="0.35">
      <c r="A220" s="26" t="s">
        <v>515</v>
      </c>
      <c r="B220" s="16" t="s">
        <v>52</v>
      </c>
      <c r="C220" s="8" t="s">
        <v>53</v>
      </c>
      <c r="D220" s="8"/>
      <c r="E220" s="8" t="s">
        <v>30</v>
      </c>
      <c r="F220" s="8" t="s">
        <v>0</v>
      </c>
      <c r="G220" s="14">
        <f>G198</f>
        <v>1</v>
      </c>
      <c r="H220" s="15"/>
      <c r="I220" s="10"/>
      <c r="J220" s="24"/>
      <c r="K220" s="7"/>
      <c r="L220" s="7"/>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c r="IO220" s="2"/>
      <c r="IP220" s="2"/>
      <c r="IQ220" s="2"/>
      <c r="IR220" s="2"/>
      <c r="IS220" s="2"/>
      <c r="IT220" s="2"/>
      <c r="IU220" s="2"/>
      <c r="IV220" s="2"/>
      <c r="IW220" s="2"/>
      <c r="IX220" s="2"/>
      <c r="IY220" s="2"/>
      <c r="IZ220" s="2"/>
      <c r="JA220" s="2"/>
      <c r="JB220" s="2"/>
      <c r="JC220" s="2"/>
      <c r="JD220" s="2"/>
      <c r="JE220" s="2"/>
      <c r="JF220" s="2"/>
      <c r="JG220" s="2"/>
      <c r="JH220" s="2"/>
      <c r="JI220" s="2"/>
      <c r="JJ220" s="2"/>
      <c r="JK220" s="2"/>
      <c r="JL220" s="2"/>
      <c r="JM220" s="2"/>
      <c r="JN220" s="2"/>
      <c r="JO220" s="2"/>
      <c r="JP220" s="2"/>
      <c r="LL220" s="5"/>
      <c r="LM220" s="2"/>
      <c r="LN220" s="2"/>
      <c r="LO220" s="2"/>
      <c r="LP220" s="2"/>
      <c r="LQ220" s="2"/>
      <c r="LR220" s="2"/>
      <c r="LS220" s="2"/>
      <c r="LT220" s="2"/>
      <c r="LU220" s="2"/>
      <c r="LV220" s="2"/>
      <c r="LW220" s="2"/>
      <c r="LX220" s="2"/>
      <c r="LY220" s="2"/>
      <c r="LZ220" s="2"/>
      <c r="MA220" s="2"/>
      <c r="MB220" s="2"/>
      <c r="MC220" s="2"/>
      <c r="MD220" s="2"/>
      <c r="ME220" s="2"/>
      <c r="MF220" s="2"/>
      <c r="MG220" s="2"/>
      <c r="MH220" s="2"/>
      <c r="MI220" s="2"/>
      <c r="MJ220" s="2"/>
      <c r="MK220" s="2"/>
      <c r="ML220" s="2"/>
      <c r="MM220" s="2"/>
      <c r="MN220" s="2"/>
      <c r="MO220" s="2"/>
      <c r="MP220" s="2"/>
      <c r="MQ220" s="2"/>
      <c r="MR220" s="2"/>
      <c r="MS220" s="2"/>
      <c r="MT220" s="2"/>
      <c r="MU220" s="2"/>
      <c r="MV220" s="2"/>
      <c r="MW220" s="2"/>
      <c r="MX220" s="2"/>
      <c r="MY220" s="2"/>
      <c r="MZ220" s="2"/>
      <c r="NA220" s="2"/>
      <c r="NB220" s="2"/>
      <c r="NC220" s="2"/>
      <c r="ND220" s="2"/>
      <c r="NE220" s="2"/>
      <c r="NF220" s="2"/>
      <c r="NG220" s="2"/>
      <c r="NH220" s="2"/>
      <c r="NI220" s="2"/>
      <c r="NJ220" s="2"/>
      <c r="NK220" s="2"/>
      <c r="NL220" s="2"/>
      <c r="NM220" s="2"/>
      <c r="NN220" s="2"/>
      <c r="NO220" s="2"/>
      <c r="NP220" s="2"/>
      <c r="NQ220" s="2"/>
      <c r="NR220" s="2"/>
      <c r="NS220" s="2"/>
      <c r="NT220" s="2"/>
      <c r="NU220" s="2"/>
      <c r="NV220" s="2"/>
      <c r="NW220" s="2"/>
      <c r="NX220" s="2"/>
      <c r="NY220" s="2"/>
      <c r="NZ220" s="2"/>
      <c r="OA220" s="2"/>
      <c r="OB220" s="2"/>
      <c r="OC220" s="2"/>
      <c r="OD220" s="2"/>
      <c r="OE220" s="2"/>
      <c r="OF220" s="2"/>
      <c r="OG220" s="2"/>
      <c r="OH220" s="2"/>
      <c r="OI220" s="2"/>
      <c r="OJ220" s="2"/>
      <c r="OK220" s="2"/>
      <c r="OL220" s="2"/>
      <c r="OM220" s="2"/>
      <c r="ON220" s="2"/>
      <c r="OO220" s="2"/>
      <c r="OP220" s="2"/>
      <c r="OQ220" s="2"/>
      <c r="OR220" s="2"/>
      <c r="OS220" s="2"/>
      <c r="OT220" s="2"/>
      <c r="OU220" s="2"/>
      <c r="OV220" s="2"/>
      <c r="OW220" s="2"/>
      <c r="OX220" s="2"/>
      <c r="OY220" s="2"/>
      <c r="OZ220" s="2"/>
      <c r="PA220" s="2"/>
      <c r="PB220" s="2"/>
      <c r="PC220" s="2"/>
      <c r="PD220" s="2"/>
      <c r="PE220" s="2"/>
      <c r="PF220" s="2"/>
      <c r="PG220" s="2"/>
      <c r="PH220" s="2"/>
      <c r="PI220" s="2"/>
      <c r="PJ220" s="2"/>
      <c r="PK220" s="2"/>
      <c r="PL220" s="2"/>
      <c r="PM220" s="2"/>
      <c r="PN220" s="2"/>
      <c r="PO220" s="2"/>
      <c r="PP220" s="2"/>
      <c r="PQ220" s="2"/>
      <c r="PR220" s="2"/>
      <c r="PS220" s="2"/>
      <c r="PT220" s="2"/>
      <c r="PU220" s="2"/>
      <c r="PV220" s="2"/>
      <c r="PW220" s="2"/>
      <c r="PX220" s="2"/>
      <c r="PY220" s="2"/>
      <c r="PZ220" s="2"/>
      <c r="QA220" s="2"/>
      <c r="QB220" s="2"/>
      <c r="QC220" s="2"/>
      <c r="QD220" s="2"/>
      <c r="QE220" s="2"/>
      <c r="QF220" s="2"/>
      <c r="QG220" s="2"/>
      <c r="QH220" s="2"/>
      <c r="QI220" s="2"/>
      <c r="QJ220" s="2"/>
      <c r="QK220" s="2"/>
      <c r="QL220" s="2"/>
      <c r="QM220" s="2"/>
      <c r="QN220" s="2"/>
      <c r="QO220" s="2"/>
      <c r="QP220" s="2"/>
      <c r="QQ220" s="2"/>
      <c r="QR220" s="2"/>
      <c r="QS220" s="2"/>
      <c r="QT220" s="2"/>
      <c r="QU220" s="2"/>
      <c r="QV220" s="2"/>
      <c r="QW220" s="2"/>
      <c r="QX220" s="2"/>
      <c r="QY220" s="2"/>
      <c r="QZ220" s="2"/>
      <c r="RA220" s="2"/>
      <c r="RB220" s="2"/>
      <c r="RC220" s="2"/>
      <c r="RD220" s="2"/>
      <c r="RE220" s="2"/>
      <c r="RF220" s="2"/>
      <c r="RG220" s="2"/>
      <c r="RH220" s="2"/>
      <c r="RI220" s="2"/>
      <c r="RJ220" s="2"/>
      <c r="RK220" s="2"/>
      <c r="RL220" s="2"/>
      <c r="RM220" s="2"/>
      <c r="RN220" s="2"/>
      <c r="RO220" s="2"/>
      <c r="RP220" s="2"/>
      <c r="RQ220" s="2"/>
      <c r="RR220" s="2"/>
      <c r="RS220" s="2"/>
      <c r="RT220" s="2"/>
      <c r="RU220" s="2"/>
      <c r="RV220" s="2"/>
      <c r="RW220" s="2"/>
      <c r="RX220" s="2"/>
      <c r="RY220" s="2"/>
      <c r="RZ220" s="2"/>
      <c r="SA220" s="2"/>
      <c r="SB220" s="2"/>
      <c r="SC220" s="2"/>
    </row>
    <row r="221" spans="1:497" s="1" customFormat="1" x14ac:dyDescent="0.35">
      <c r="A221" s="26" t="s">
        <v>516</v>
      </c>
      <c r="B221" s="16" t="s">
        <v>244</v>
      </c>
      <c r="C221" s="8"/>
      <c r="D221" s="8"/>
      <c r="E221" s="8" t="s">
        <v>30</v>
      </c>
      <c r="F221" s="8" t="s">
        <v>0</v>
      </c>
      <c r="G221" s="14">
        <f>G198</f>
        <v>1</v>
      </c>
      <c r="H221" s="15"/>
      <c r="I221" s="10"/>
      <c r="J221" s="24"/>
      <c r="K221" s="7"/>
      <c r="L221" s="7"/>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c r="IC221" s="2"/>
      <c r="ID221" s="2"/>
      <c r="IE221" s="2"/>
      <c r="IF221" s="2"/>
      <c r="IG221" s="2"/>
      <c r="IH221" s="2"/>
      <c r="II221" s="2"/>
      <c r="IJ221" s="2"/>
      <c r="IK221" s="2"/>
      <c r="IL221" s="2"/>
      <c r="IM221" s="2"/>
      <c r="IN221" s="2"/>
      <c r="IO221" s="2"/>
      <c r="IP221" s="2"/>
      <c r="IQ221" s="2"/>
      <c r="IR221" s="2"/>
      <c r="IS221" s="2"/>
      <c r="IT221" s="2"/>
      <c r="IU221" s="2"/>
      <c r="IV221" s="2"/>
      <c r="IW221" s="2"/>
      <c r="IX221" s="2"/>
      <c r="IY221" s="2"/>
      <c r="IZ221" s="2"/>
      <c r="JA221" s="2"/>
      <c r="JB221" s="2"/>
      <c r="JC221" s="2"/>
      <c r="JD221" s="2"/>
      <c r="JE221" s="2"/>
      <c r="JF221" s="2"/>
      <c r="JG221" s="2"/>
      <c r="JH221" s="2"/>
      <c r="JI221" s="2"/>
      <c r="JJ221" s="2"/>
      <c r="JK221" s="2"/>
      <c r="JL221" s="2"/>
      <c r="JM221" s="2"/>
      <c r="JN221" s="2"/>
      <c r="JO221" s="2"/>
      <c r="JP221" s="2"/>
      <c r="LL221" s="5"/>
      <c r="LM221" s="2"/>
      <c r="LN221" s="2"/>
      <c r="LO221" s="2"/>
      <c r="LP221" s="2"/>
      <c r="LQ221" s="2"/>
      <c r="LR221" s="2"/>
      <c r="LS221" s="2"/>
      <c r="LT221" s="2"/>
      <c r="LU221" s="2"/>
      <c r="LV221" s="2"/>
      <c r="LW221" s="2"/>
      <c r="LX221" s="2"/>
      <c r="LY221" s="2"/>
      <c r="LZ221" s="2"/>
      <c r="MA221" s="2"/>
      <c r="MB221" s="2"/>
      <c r="MC221" s="2"/>
      <c r="MD221" s="2"/>
      <c r="ME221" s="2"/>
      <c r="MF221" s="2"/>
      <c r="MG221" s="2"/>
      <c r="MH221" s="2"/>
      <c r="MI221" s="2"/>
      <c r="MJ221" s="2"/>
      <c r="MK221" s="2"/>
      <c r="ML221" s="2"/>
      <c r="MM221" s="2"/>
      <c r="MN221" s="2"/>
      <c r="MO221" s="2"/>
      <c r="MP221" s="2"/>
      <c r="MQ221" s="2"/>
      <c r="MR221" s="2"/>
      <c r="MS221" s="2"/>
      <c r="MT221" s="2"/>
      <c r="MU221" s="2"/>
      <c r="MV221" s="2"/>
      <c r="MW221" s="2"/>
      <c r="MX221" s="2"/>
      <c r="MY221" s="2"/>
      <c r="MZ221" s="2"/>
      <c r="NA221" s="2"/>
      <c r="NB221" s="2"/>
      <c r="NC221" s="2"/>
      <c r="ND221" s="2"/>
      <c r="NE221" s="2"/>
      <c r="NF221" s="2"/>
      <c r="NG221" s="2"/>
      <c r="NH221" s="2"/>
      <c r="NI221" s="2"/>
      <c r="NJ221" s="2"/>
      <c r="NK221" s="2"/>
      <c r="NL221" s="2"/>
      <c r="NM221" s="2"/>
      <c r="NN221" s="2"/>
      <c r="NO221" s="2"/>
      <c r="NP221" s="2"/>
      <c r="NQ221" s="2"/>
      <c r="NR221" s="2"/>
      <c r="NS221" s="2"/>
      <c r="NT221" s="2"/>
      <c r="NU221" s="2"/>
      <c r="NV221" s="2"/>
      <c r="NW221" s="2"/>
      <c r="NX221" s="2"/>
      <c r="NY221" s="2"/>
      <c r="NZ221" s="2"/>
      <c r="OA221" s="2"/>
      <c r="OB221" s="2"/>
      <c r="OC221" s="2"/>
      <c r="OD221" s="2"/>
      <c r="OE221" s="2"/>
      <c r="OF221" s="2"/>
      <c r="OG221" s="2"/>
      <c r="OH221" s="2"/>
      <c r="OI221" s="2"/>
      <c r="OJ221" s="2"/>
      <c r="OK221" s="2"/>
      <c r="OL221" s="2"/>
      <c r="OM221" s="2"/>
      <c r="ON221" s="2"/>
      <c r="OO221" s="2"/>
      <c r="OP221" s="2"/>
      <c r="OQ221" s="2"/>
      <c r="OR221" s="2"/>
      <c r="OS221" s="2"/>
      <c r="OT221" s="2"/>
      <c r="OU221" s="2"/>
      <c r="OV221" s="2"/>
      <c r="OW221" s="2"/>
      <c r="OX221" s="2"/>
      <c r="OY221" s="2"/>
      <c r="OZ221" s="2"/>
      <c r="PA221" s="2"/>
      <c r="PB221" s="2"/>
      <c r="PC221" s="2"/>
      <c r="PD221" s="2"/>
      <c r="PE221" s="2"/>
      <c r="PF221" s="2"/>
      <c r="PG221" s="2"/>
      <c r="PH221" s="2"/>
      <c r="PI221" s="2"/>
      <c r="PJ221" s="2"/>
      <c r="PK221" s="2"/>
      <c r="PL221" s="2"/>
      <c r="PM221" s="2"/>
      <c r="PN221" s="2"/>
      <c r="PO221" s="2"/>
      <c r="PP221" s="2"/>
      <c r="PQ221" s="2"/>
      <c r="PR221" s="2"/>
      <c r="PS221" s="2"/>
      <c r="PT221" s="2"/>
      <c r="PU221" s="2"/>
      <c r="PV221" s="2"/>
      <c r="PW221" s="2"/>
      <c r="PX221" s="2"/>
      <c r="PY221" s="2"/>
      <c r="PZ221" s="2"/>
      <c r="QA221" s="2"/>
      <c r="QB221" s="2"/>
      <c r="QC221" s="2"/>
      <c r="QD221" s="2"/>
      <c r="QE221" s="2"/>
      <c r="QF221" s="2"/>
      <c r="QG221" s="2"/>
      <c r="QH221" s="2"/>
      <c r="QI221" s="2"/>
      <c r="QJ221" s="2"/>
      <c r="QK221" s="2"/>
      <c r="QL221" s="2"/>
      <c r="QM221" s="2"/>
      <c r="QN221" s="2"/>
      <c r="QO221" s="2"/>
      <c r="QP221" s="2"/>
      <c r="QQ221" s="2"/>
      <c r="QR221" s="2"/>
      <c r="QS221" s="2"/>
      <c r="QT221" s="2"/>
      <c r="QU221" s="2"/>
      <c r="QV221" s="2"/>
      <c r="QW221" s="2"/>
      <c r="QX221" s="2"/>
      <c r="QY221" s="2"/>
      <c r="QZ221" s="2"/>
      <c r="RA221" s="2"/>
      <c r="RB221" s="2"/>
      <c r="RC221" s="2"/>
      <c r="RD221" s="2"/>
      <c r="RE221" s="2"/>
      <c r="RF221" s="2"/>
      <c r="RG221" s="2"/>
      <c r="RH221" s="2"/>
      <c r="RI221" s="2"/>
      <c r="RJ221" s="2"/>
      <c r="RK221" s="2"/>
      <c r="RL221" s="2"/>
      <c r="RM221" s="2"/>
      <c r="RN221" s="2"/>
      <c r="RO221" s="2"/>
      <c r="RP221" s="2"/>
      <c r="RQ221" s="2"/>
      <c r="RR221" s="2"/>
      <c r="RS221" s="2"/>
      <c r="RT221" s="2"/>
      <c r="RU221" s="2"/>
      <c r="RV221" s="2"/>
      <c r="RW221" s="2"/>
      <c r="RX221" s="2"/>
      <c r="RY221" s="2"/>
      <c r="RZ221" s="2"/>
      <c r="SA221" s="2"/>
      <c r="SB221" s="2"/>
      <c r="SC221" s="2"/>
    </row>
    <row r="222" spans="1:497" s="1" customFormat="1" x14ac:dyDescent="0.35">
      <c r="A222" s="26" t="s">
        <v>517</v>
      </c>
      <c r="B222" s="16" t="s">
        <v>97</v>
      </c>
      <c r="C222" s="8" t="s">
        <v>103</v>
      </c>
      <c r="D222" s="8"/>
      <c r="E222" s="8" t="s">
        <v>22</v>
      </c>
      <c r="F222" s="8" t="s">
        <v>0</v>
      </c>
      <c r="G222" s="14">
        <f>G198</f>
        <v>1</v>
      </c>
      <c r="H222" s="15"/>
      <c r="I222" s="10"/>
      <c r="J222" s="24"/>
      <c r="K222" s="7"/>
      <c r="L222" s="7"/>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c r="IR222" s="2"/>
      <c r="IS222" s="2"/>
      <c r="IT222" s="2"/>
      <c r="IU222" s="2"/>
      <c r="IV222" s="2"/>
      <c r="IW222" s="2"/>
      <c r="IX222" s="2"/>
      <c r="IY222" s="2"/>
      <c r="IZ222" s="2"/>
      <c r="JA222" s="2"/>
      <c r="JB222" s="2"/>
      <c r="JC222" s="2"/>
      <c r="JD222" s="2"/>
      <c r="JE222" s="2"/>
      <c r="JF222" s="2"/>
      <c r="JG222" s="2"/>
      <c r="JH222" s="2"/>
      <c r="JI222" s="2"/>
      <c r="JJ222" s="2"/>
      <c r="JK222" s="2"/>
      <c r="JL222" s="2"/>
      <c r="JM222" s="2"/>
      <c r="JN222" s="2"/>
      <c r="JO222" s="2"/>
      <c r="JP222" s="2"/>
      <c r="LL222" s="5"/>
      <c r="LM222" s="2"/>
      <c r="LN222" s="2"/>
      <c r="LO222" s="2"/>
      <c r="LP222" s="2"/>
      <c r="LQ222" s="2"/>
      <c r="LR222" s="2"/>
      <c r="LS222" s="2"/>
      <c r="LT222" s="2"/>
      <c r="LU222" s="2"/>
      <c r="LV222" s="2"/>
      <c r="LW222" s="2"/>
      <c r="LX222" s="2"/>
      <c r="LY222" s="2"/>
      <c r="LZ222" s="2"/>
      <c r="MA222" s="2"/>
      <c r="MB222" s="2"/>
      <c r="MC222" s="2"/>
      <c r="MD222" s="2"/>
      <c r="ME222" s="2"/>
      <c r="MF222" s="2"/>
      <c r="MG222" s="2"/>
      <c r="MH222" s="2"/>
      <c r="MI222" s="2"/>
      <c r="MJ222" s="2"/>
      <c r="MK222" s="2"/>
      <c r="ML222" s="2"/>
      <c r="MM222" s="2"/>
      <c r="MN222" s="2"/>
      <c r="MO222" s="2"/>
      <c r="MP222" s="2"/>
      <c r="MQ222" s="2"/>
      <c r="MR222" s="2"/>
      <c r="MS222" s="2"/>
      <c r="MT222" s="2"/>
      <c r="MU222" s="2"/>
      <c r="MV222" s="2"/>
      <c r="MW222" s="2"/>
      <c r="MX222" s="2"/>
      <c r="MY222" s="2"/>
      <c r="MZ222" s="2"/>
      <c r="NA222" s="2"/>
      <c r="NB222" s="2"/>
      <c r="NC222" s="2"/>
      <c r="ND222" s="2"/>
      <c r="NE222" s="2"/>
      <c r="NF222" s="2"/>
      <c r="NG222" s="2"/>
      <c r="NH222" s="2"/>
      <c r="NI222" s="2"/>
      <c r="NJ222" s="2"/>
      <c r="NK222" s="2"/>
      <c r="NL222" s="2"/>
      <c r="NM222" s="2"/>
      <c r="NN222" s="2"/>
      <c r="NO222" s="2"/>
      <c r="NP222" s="2"/>
      <c r="NQ222" s="2"/>
      <c r="NR222" s="2"/>
      <c r="NS222" s="2"/>
      <c r="NT222" s="2"/>
      <c r="NU222" s="2"/>
      <c r="NV222" s="2"/>
      <c r="NW222" s="2"/>
      <c r="NX222" s="2"/>
      <c r="NY222" s="2"/>
      <c r="NZ222" s="2"/>
      <c r="OA222" s="2"/>
      <c r="OB222" s="2"/>
      <c r="OC222" s="2"/>
      <c r="OD222" s="2"/>
      <c r="OE222" s="2"/>
      <c r="OF222" s="2"/>
      <c r="OG222" s="2"/>
      <c r="OH222" s="2"/>
      <c r="OI222" s="2"/>
      <c r="OJ222" s="2"/>
      <c r="OK222" s="2"/>
      <c r="OL222" s="2"/>
      <c r="OM222" s="2"/>
      <c r="ON222" s="2"/>
      <c r="OO222" s="2"/>
      <c r="OP222" s="2"/>
      <c r="OQ222" s="2"/>
      <c r="OR222" s="2"/>
      <c r="OS222" s="2"/>
      <c r="OT222" s="2"/>
      <c r="OU222" s="2"/>
      <c r="OV222" s="2"/>
      <c r="OW222" s="2"/>
      <c r="OX222" s="2"/>
      <c r="OY222" s="2"/>
      <c r="OZ222" s="2"/>
      <c r="PA222" s="2"/>
      <c r="PB222" s="2"/>
      <c r="PC222" s="2"/>
      <c r="PD222" s="2"/>
      <c r="PE222" s="2"/>
      <c r="PF222" s="2"/>
      <c r="PG222" s="2"/>
      <c r="PH222" s="2"/>
      <c r="PI222" s="2"/>
      <c r="PJ222" s="2"/>
      <c r="PK222" s="2"/>
      <c r="PL222" s="2"/>
      <c r="PM222" s="2"/>
      <c r="PN222" s="2"/>
      <c r="PO222" s="2"/>
      <c r="PP222" s="2"/>
      <c r="PQ222" s="2"/>
      <c r="PR222" s="2"/>
      <c r="PS222" s="2"/>
      <c r="PT222" s="2"/>
      <c r="PU222" s="2"/>
      <c r="PV222" s="2"/>
      <c r="PW222" s="2"/>
      <c r="PX222" s="2"/>
      <c r="PY222" s="2"/>
      <c r="PZ222" s="2"/>
      <c r="QA222" s="2"/>
      <c r="QB222" s="2"/>
      <c r="QC222" s="2"/>
      <c r="QD222" s="2"/>
      <c r="QE222" s="2"/>
      <c r="QF222" s="2"/>
      <c r="QG222" s="2"/>
      <c r="QH222" s="2"/>
      <c r="QI222" s="2"/>
      <c r="QJ222" s="2"/>
      <c r="QK222" s="2"/>
      <c r="QL222" s="2"/>
      <c r="QM222" s="2"/>
      <c r="QN222" s="2"/>
      <c r="QO222" s="2"/>
      <c r="QP222" s="2"/>
      <c r="QQ222" s="2"/>
      <c r="QR222" s="2"/>
      <c r="QS222" s="2"/>
      <c r="QT222" s="2"/>
      <c r="QU222" s="2"/>
      <c r="QV222" s="2"/>
      <c r="QW222" s="2"/>
      <c r="QX222" s="2"/>
      <c r="QY222" s="2"/>
      <c r="QZ222" s="2"/>
      <c r="RA222" s="2"/>
      <c r="RB222" s="2"/>
      <c r="RC222" s="2"/>
      <c r="RD222" s="2"/>
      <c r="RE222" s="2"/>
      <c r="RF222" s="2"/>
      <c r="RG222" s="2"/>
      <c r="RH222" s="2"/>
      <c r="RI222" s="2"/>
      <c r="RJ222" s="2"/>
      <c r="RK222" s="2"/>
      <c r="RL222" s="2"/>
      <c r="RM222" s="2"/>
      <c r="RN222" s="2"/>
      <c r="RO222" s="2"/>
      <c r="RP222" s="2"/>
      <c r="RQ222" s="2"/>
      <c r="RR222" s="2"/>
      <c r="RS222" s="2"/>
      <c r="RT222" s="2"/>
      <c r="RU222" s="2"/>
      <c r="RV222" s="2"/>
      <c r="RW222" s="2"/>
      <c r="RX222" s="2"/>
      <c r="RY222" s="2"/>
      <c r="RZ222" s="2"/>
      <c r="SA222" s="2"/>
      <c r="SB222" s="2"/>
      <c r="SC222" s="2"/>
    </row>
    <row r="223" spans="1:497" s="1" customFormat="1" x14ac:dyDescent="0.35">
      <c r="A223" s="26" t="s">
        <v>518</v>
      </c>
      <c r="B223" s="16" t="s">
        <v>98</v>
      </c>
      <c r="C223" s="8" t="s">
        <v>103</v>
      </c>
      <c r="D223" s="8"/>
      <c r="E223" s="8" t="s">
        <v>22</v>
      </c>
      <c r="F223" s="8" t="s">
        <v>0</v>
      </c>
      <c r="G223" s="14">
        <f>G198</f>
        <v>1</v>
      </c>
      <c r="H223" s="15"/>
      <c r="I223" s="10"/>
      <c r="J223" s="24"/>
      <c r="K223" s="7"/>
      <c r="L223" s="7"/>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c r="IX223" s="2"/>
      <c r="IY223" s="2"/>
      <c r="IZ223" s="2"/>
      <c r="JA223" s="2"/>
      <c r="JB223" s="2"/>
      <c r="JC223" s="2"/>
      <c r="JD223" s="2"/>
      <c r="JE223" s="2"/>
      <c r="JF223" s="2"/>
      <c r="JG223" s="2"/>
      <c r="JH223" s="2"/>
      <c r="JI223" s="2"/>
      <c r="JJ223" s="2"/>
      <c r="JK223" s="2"/>
      <c r="JL223" s="2"/>
      <c r="JM223" s="2"/>
      <c r="JN223" s="2"/>
      <c r="JO223" s="2"/>
      <c r="JP223" s="2"/>
      <c r="LL223" s="5"/>
      <c r="LM223" s="2"/>
      <c r="LN223" s="2"/>
      <c r="LO223" s="2"/>
      <c r="LP223" s="2"/>
      <c r="LQ223" s="2"/>
      <c r="LR223" s="2"/>
      <c r="LS223" s="2"/>
      <c r="LT223" s="2"/>
      <c r="LU223" s="2"/>
      <c r="LV223" s="2"/>
      <c r="LW223" s="2"/>
      <c r="LX223" s="2"/>
      <c r="LY223" s="2"/>
      <c r="LZ223" s="2"/>
      <c r="MA223" s="2"/>
      <c r="MB223" s="2"/>
      <c r="MC223" s="2"/>
      <c r="MD223" s="2"/>
      <c r="ME223" s="2"/>
      <c r="MF223" s="2"/>
      <c r="MG223" s="2"/>
      <c r="MH223" s="2"/>
      <c r="MI223" s="2"/>
      <c r="MJ223" s="2"/>
      <c r="MK223" s="2"/>
      <c r="ML223" s="2"/>
      <c r="MM223" s="2"/>
      <c r="MN223" s="2"/>
      <c r="MO223" s="2"/>
      <c r="MP223" s="2"/>
      <c r="MQ223" s="2"/>
      <c r="MR223" s="2"/>
      <c r="MS223" s="2"/>
      <c r="MT223" s="2"/>
      <c r="MU223" s="2"/>
      <c r="MV223" s="2"/>
      <c r="MW223" s="2"/>
      <c r="MX223" s="2"/>
      <c r="MY223" s="2"/>
      <c r="MZ223" s="2"/>
      <c r="NA223" s="2"/>
      <c r="NB223" s="2"/>
      <c r="NC223" s="2"/>
      <c r="ND223" s="2"/>
      <c r="NE223" s="2"/>
      <c r="NF223" s="2"/>
      <c r="NG223" s="2"/>
      <c r="NH223" s="2"/>
      <c r="NI223" s="2"/>
      <c r="NJ223" s="2"/>
      <c r="NK223" s="2"/>
      <c r="NL223" s="2"/>
      <c r="NM223" s="2"/>
      <c r="NN223" s="2"/>
      <c r="NO223" s="2"/>
      <c r="NP223" s="2"/>
      <c r="NQ223" s="2"/>
      <c r="NR223" s="2"/>
      <c r="NS223" s="2"/>
      <c r="NT223" s="2"/>
      <c r="NU223" s="2"/>
      <c r="NV223" s="2"/>
      <c r="NW223" s="2"/>
      <c r="NX223" s="2"/>
      <c r="NY223" s="2"/>
      <c r="NZ223" s="2"/>
      <c r="OA223" s="2"/>
      <c r="OB223" s="2"/>
      <c r="OC223" s="2"/>
      <c r="OD223" s="2"/>
      <c r="OE223" s="2"/>
      <c r="OF223" s="2"/>
      <c r="OG223" s="2"/>
      <c r="OH223" s="2"/>
      <c r="OI223" s="2"/>
      <c r="OJ223" s="2"/>
      <c r="OK223" s="2"/>
      <c r="OL223" s="2"/>
      <c r="OM223" s="2"/>
      <c r="ON223" s="2"/>
      <c r="OO223" s="2"/>
      <c r="OP223" s="2"/>
      <c r="OQ223" s="2"/>
      <c r="OR223" s="2"/>
      <c r="OS223" s="2"/>
      <c r="OT223" s="2"/>
      <c r="OU223" s="2"/>
      <c r="OV223" s="2"/>
      <c r="OW223" s="2"/>
      <c r="OX223" s="2"/>
      <c r="OY223" s="2"/>
      <c r="OZ223" s="2"/>
      <c r="PA223" s="2"/>
      <c r="PB223" s="2"/>
      <c r="PC223" s="2"/>
      <c r="PD223" s="2"/>
      <c r="PE223" s="2"/>
      <c r="PF223" s="2"/>
      <c r="PG223" s="2"/>
      <c r="PH223" s="2"/>
      <c r="PI223" s="2"/>
      <c r="PJ223" s="2"/>
      <c r="PK223" s="2"/>
      <c r="PL223" s="2"/>
      <c r="PM223" s="2"/>
      <c r="PN223" s="2"/>
      <c r="PO223" s="2"/>
      <c r="PP223" s="2"/>
      <c r="PQ223" s="2"/>
      <c r="PR223" s="2"/>
      <c r="PS223" s="2"/>
      <c r="PT223" s="2"/>
      <c r="PU223" s="2"/>
      <c r="PV223" s="2"/>
      <c r="PW223" s="2"/>
      <c r="PX223" s="2"/>
      <c r="PY223" s="2"/>
      <c r="PZ223" s="2"/>
      <c r="QA223" s="2"/>
      <c r="QB223" s="2"/>
      <c r="QC223" s="2"/>
      <c r="QD223" s="2"/>
      <c r="QE223" s="2"/>
      <c r="QF223" s="2"/>
      <c r="QG223" s="2"/>
      <c r="QH223" s="2"/>
      <c r="QI223" s="2"/>
      <c r="QJ223" s="2"/>
      <c r="QK223" s="2"/>
      <c r="QL223" s="2"/>
      <c r="QM223" s="2"/>
      <c r="QN223" s="2"/>
      <c r="QO223" s="2"/>
      <c r="QP223" s="2"/>
      <c r="QQ223" s="2"/>
      <c r="QR223" s="2"/>
      <c r="QS223" s="2"/>
      <c r="QT223" s="2"/>
      <c r="QU223" s="2"/>
      <c r="QV223" s="2"/>
      <c r="QW223" s="2"/>
      <c r="QX223" s="2"/>
      <c r="QY223" s="2"/>
      <c r="QZ223" s="2"/>
      <c r="RA223" s="2"/>
      <c r="RB223" s="2"/>
      <c r="RC223" s="2"/>
      <c r="RD223" s="2"/>
      <c r="RE223" s="2"/>
      <c r="RF223" s="2"/>
      <c r="RG223" s="2"/>
      <c r="RH223" s="2"/>
      <c r="RI223" s="2"/>
      <c r="RJ223" s="2"/>
      <c r="RK223" s="2"/>
      <c r="RL223" s="2"/>
      <c r="RM223" s="2"/>
      <c r="RN223" s="2"/>
      <c r="RO223" s="2"/>
      <c r="RP223" s="2"/>
      <c r="RQ223" s="2"/>
      <c r="RR223" s="2"/>
      <c r="RS223" s="2"/>
      <c r="RT223" s="2"/>
      <c r="RU223" s="2"/>
      <c r="RV223" s="2"/>
      <c r="RW223" s="2"/>
      <c r="RX223" s="2"/>
      <c r="RY223" s="2"/>
      <c r="RZ223" s="2"/>
      <c r="SA223" s="2"/>
      <c r="SB223" s="2"/>
      <c r="SC223" s="2"/>
    </row>
    <row r="224" spans="1:497" x14ac:dyDescent="0.35">
      <c r="A224" s="26"/>
      <c r="B224" s="16"/>
      <c r="C224" s="28"/>
      <c r="D224" s="28"/>
      <c r="E224" s="28"/>
      <c r="F224" s="28"/>
      <c r="G224" s="14"/>
      <c r="H224" s="15"/>
      <c r="I224" s="8"/>
      <c r="J224" s="24"/>
      <c r="K224" s="7"/>
      <c r="L224" s="7"/>
      <c r="BW224" s="2"/>
      <c r="BX224" s="2"/>
      <c r="BY224" s="2"/>
      <c r="BZ224" s="2"/>
      <c r="CA224" s="2"/>
      <c r="CB224" s="2"/>
      <c r="CC224" s="2"/>
      <c r="CD224" s="2"/>
      <c r="CE224" s="2"/>
      <c r="CF224" s="2"/>
      <c r="CG224" s="2"/>
      <c r="CH224" s="2"/>
      <c r="CI224" s="2"/>
      <c r="CJ224" s="2"/>
      <c r="CK224" s="2"/>
      <c r="CL224" s="2"/>
      <c r="CM224" s="2"/>
      <c r="CN224" s="2"/>
      <c r="CO224" s="2"/>
    </row>
    <row r="225" spans="1:497" x14ac:dyDescent="0.35">
      <c r="A225" s="26" t="s">
        <v>530</v>
      </c>
      <c r="B225" s="34" t="s">
        <v>57</v>
      </c>
      <c r="C225" s="28"/>
      <c r="D225" s="28"/>
      <c r="E225" s="28"/>
      <c r="F225" s="28"/>
      <c r="G225" s="36"/>
      <c r="H225" s="15"/>
      <c r="I225" s="8"/>
      <c r="J225" s="24"/>
      <c r="K225" s="7"/>
      <c r="L225" s="7"/>
      <c r="BW225" s="2"/>
      <c r="BX225" s="2"/>
      <c r="BY225" s="2"/>
      <c r="BZ225" s="2"/>
      <c r="CA225" s="2"/>
      <c r="CB225" s="2"/>
      <c r="CC225" s="2"/>
      <c r="CD225" s="2"/>
      <c r="CE225" s="2"/>
      <c r="CF225" s="2"/>
      <c r="CG225" s="2"/>
      <c r="CH225" s="2"/>
      <c r="CI225" s="2"/>
      <c r="CJ225" s="2"/>
      <c r="CK225" s="2"/>
      <c r="CL225" s="2"/>
      <c r="CM225" s="2"/>
      <c r="CN225" s="2"/>
      <c r="CO225" s="2"/>
    </row>
    <row r="226" spans="1:497" x14ac:dyDescent="0.35">
      <c r="A226" s="58" t="s">
        <v>1291</v>
      </c>
      <c r="B226" s="59" t="s">
        <v>1290</v>
      </c>
      <c r="C226" s="62" t="s">
        <v>1289</v>
      </c>
      <c r="D226" s="62"/>
      <c r="E226" s="62" t="s">
        <v>46</v>
      </c>
      <c r="F226" s="60" t="s">
        <v>0</v>
      </c>
      <c r="G226" s="61">
        <v>4</v>
      </c>
      <c r="H226" s="15"/>
      <c r="I226" s="8"/>
      <c r="J226" s="24"/>
      <c r="K226" s="7"/>
      <c r="L226" s="7"/>
      <c r="BW226" s="2"/>
      <c r="BX226" s="2"/>
      <c r="BY226" s="2"/>
      <c r="BZ226" s="2"/>
      <c r="CA226" s="2"/>
      <c r="CB226" s="2"/>
      <c r="CC226" s="2"/>
      <c r="CD226" s="2"/>
      <c r="CE226" s="2"/>
      <c r="CF226" s="2"/>
      <c r="CG226" s="2"/>
      <c r="CH226" s="2"/>
      <c r="CI226" s="2"/>
      <c r="CJ226" s="2"/>
      <c r="CK226" s="2"/>
      <c r="CL226" s="2"/>
      <c r="CM226" s="2"/>
      <c r="CN226" s="2"/>
      <c r="CO226" s="2"/>
    </row>
    <row r="227" spans="1:497" s="1" customFormat="1" x14ac:dyDescent="0.35">
      <c r="A227" s="69" t="s">
        <v>531</v>
      </c>
      <c r="B227" s="70" t="s">
        <v>364</v>
      </c>
      <c r="C227" s="71" t="s">
        <v>363</v>
      </c>
      <c r="D227" s="71"/>
      <c r="E227" s="71" t="s">
        <v>362</v>
      </c>
      <c r="F227" s="71" t="s">
        <v>0</v>
      </c>
      <c r="G227" s="72">
        <v>4</v>
      </c>
      <c r="H227" s="14"/>
      <c r="I227" s="8"/>
      <c r="J227" s="24"/>
      <c r="K227" s="7"/>
      <c r="L227" s="7"/>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c r="IX227" s="2"/>
      <c r="IY227" s="2"/>
      <c r="IZ227" s="2"/>
      <c r="JA227" s="2"/>
      <c r="JB227" s="2"/>
      <c r="JC227" s="2"/>
      <c r="JD227" s="2"/>
      <c r="JE227" s="2"/>
      <c r="JF227" s="2"/>
      <c r="JG227" s="2"/>
      <c r="JH227" s="2"/>
      <c r="JI227" s="2"/>
      <c r="JJ227" s="2"/>
      <c r="JK227" s="2"/>
      <c r="JL227" s="2"/>
      <c r="JM227" s="2"/>
      <c r="JN227" s="2"/>
      <c r="JO227" s="2"/>
      <c r="JP227" s="2"/>
      <c r="LL227" s="5"/>
      <c r="LM227" s="2"/>
      <c r="LN227" s="2"/>
      <c r="LO227" s="2"/>
      <c r="LP227" s="2"/>
      <c r="LQ227" s="2"/>
      <c r="LR227" s="2"/>
      <c r="LS227" s="2"/>
      <c r="LT227" s="2"/>
      <c r="LU227" s="2"/>
      <c r="LV227" s="2"/>
      <c r="LW227" s="2"/>
      <c r="LX227" s="2"/>
      <c r="LY227" s="2"/>
      <c r="LZ227" s="2"/>
      <c r="MA227" s="2"/>
      <c r="MB227" s="2"/>
      <c r="MC227" s="2"/>
      <c r="MD227" s="2"/>
      <c r="ME227" s="2"/>
      <c r="MF227" s="2"/>
      <c r="MG227" s="2"/>
      <c r="MH227" s="2"/>
      <c r="MI227" s="2"/>
      <c r="MJ227" s="2"/>
      <c r="MK227" s="2"/>
      <c r="ML227" s="2"/>
      <c r="MM227" s="2"/>
      <c r="MN227" s="2"/>
      <c r="MO227" s="2"/>
      <c r="MP227" s="2"/>
      <c r="MQ227" s="2"/>
      <c r="MR227" s="2"/>
      <c r="MS227" s="2"/>
      <c r="MT227" s="2"/>
      <c r="MU227" s="2"/>
      <c r="MV227" s="2"/>
      <c r="MW227" s="2"/>
      <c r="MX227" s="2"/>
      <c r="MY227" s="2"/>
      <c r="MZ227" s="2"/>
      <c r="NA227" s="2"/>
      <c r="NB227" s="2"/>
      <c r="NC227" s="2"/>
      <c r="ND227" s="2"/>
      <c r="NE227" s="2"/>
      <c r="NF227" s="2"/>
      <c r="NG227" s="2"/>
      <c r="NH227" s="2"/>
      <c r="NI227" s="2"/>
      <c r="NJ227" s="2"/>
      <c r="NK227" s="2"/>
      <c r="NL227" s="2"/>
      <c r="NM227" s="2"/>
      <c r="NN227" s="2"/>
      <c r="NO227" s="2"/>
      <c r="NP227" s="2"/>
      <c r="NQ227" s="2"/>
      <c r="NR227" s="2"/>
      <c r="NS227" s="2"/>
      <c r="NT227" s="2"/>
      <c r="NU227" s="2"/>
      <c r="NV227" s="2"/>
      <c r="NW227" s="2"/>
      <c r="NX227" s="2"/>
      <c r="NY227" s="2"/>
      <c r="NZ227" s="2"/>
      <c r="OA227" s="2"/>
      <c r="OB227" s="2"/>
      <c r="OC227" s="2"/>
      <c r="OD227" s="2"/>
      <c r="OE227" s="2"/>
      <c r="OF227" s="2"/>
      <c r="OG227" s="2"/>
      <c r="OH227" s="2"/>
      <c r="OI227" s="2"/>
      <c r="OJ227" s="2"/>
      <c r="OK227" s="2"/>
      <c r="OL227" s="2"/>
      <c r="OM227" s="2"/>
      <c r="ON227" s="2"/>
      <c r="OO227" s="2"/>
      <c r="OP227" s="2"/>
      <c r="OQ227" s="2"/>
      <c r="OR227" s="2"/>
      <c r="OS227" s="2"/>
      <c r="OT227" s="2"/>
      <c r="OU227" s="2"/>
      <c r="OV227" s="2"/>
      <c r="OW227" s="2"/>
      <c r="OX227" s="2"/>
      <c r="OY227" s="2"/>
      <c r="OZ227" s="2"/>
      <c r="PA227" s="2"/>
      <c r="PB227" s="2"/>
      <c r="PC227" s="2"/>
      <c r="PD227" s="2"/>
      <c r="PE227" s="2"/>
      <c r="PF227" s="2"/>
      <c r="PG227" s="2"/>
      <c r="PH227" s="2"/>
      <c r="PI227" s="2"/>
      <c r="PJ227" s="2"/>
      <c r="PK227" s="2"/>
      <c r="PL227" s="2"/>
      <c r="PM227" s="2"/>
      <c r="PN227" s="2"/>
      <c r="PO227" s="2"/>
      <c r="PP227" s="2"/>
      <c r="PQ227" s="2"/>
      <c r="PR227" s="2"/>
      <c r="PS227" s="2"/>
      <c r="PT227" s="2"/>
      <c r="PU227" s="2"/>
      <c r="PV227" s="2"/>
      <c r="PW227" s="2"/>
      <c r="PX227" s="2"/>
      <c r="PY227" s="2"/>
      <c r="PZ227" s="2"/>
      <c r="QA227" s="2"/>
      <c r="QB227" s="2"/>
      <c r="QC227" s="2"/>
      <c r="QD227" s="2"/>
      <c r="QE227" s="2"/>
      <c r="QF227" s="2"/>
      <c r="QG227" s="2"/>
      <c r="QH227" s="2"/>
      <c r="QI227" s="2"/>
      <c r="QJ227" s="2"/>
      <c r="QK227" s="2"/>
      <c r="QL227" s="2"/>
      <c r="QM227" s="2"/>
      <c r="QN227" s="2"/>
      <c r="QO227" s="2"/>
      <c r="QP227" s="2"/>
      <c r="QQ227" s="2"/>
      <c r="QR227" s="2"/>
      <c r="QS227" s="2"/>
      <c r="QT227" s="2"/>
      <c r="QU227" s="2"/>
      <c r="QV227" s="2"/>
      <c r="QW227" s="2"/>
      <c r="QX227" s="2"/>
      <c r="QY227" s="2"/>
      <c r="QZ227" s="2"/>
      <c r="RA227" s="2"/>
      <c r="RB227" s="2"/>
      <c r="RC227" s="2"/>
      <c r="RD227" s="2"/>
      <c r="RE227" s="2"/>
      <c r="RF227" s="2"/>
      <c r="RG227" s="2"/>
      <c r="RH227" s="2"/>
      <c r="RI227" s="2"/>
      <c r="RJ227" s="2"/>
      <c r="RK227" s="2"/>
      <c r="RL227" s="2"/>
      <c r="RM227" s="2"/>
      <c r="RN227" s="2"/>
      <c r="RO227" s="2"/>
      <c r="RP227" s="2"/>
      <c r="RQ227" s="2"/>
      <c r="RR227" s="2"/>
      <c r="RS227" s="2"/>
      <c r="RT227" s="2"/>
      <c r="RU227" s="2"/>
      <c r="RV227" s="2"/>
      <c r="RW227" s="2"/>
      <c r="RX227" s="2"/>
      <c r="RY227" s="2"/>
      <c r="RZ227" s="2"/>
      <c r="SA227" s="2"/>
      <c r="SB227" s="2"/>
      <c r="SC227" s="2"/>
    </row>
    <row r="228" spans="1:497" s="1" customFormat="1" x14ac:dyDescent="0.35">
      <c r="A228" s="69" t="s">
        <v>532</v>
      </c>
      <c r="B228" s="70" t="s">
        <v>365</v>
      </c>
      <c r="C228" s="71" t="s">
        <v>361</v>
      </c>
      <c r="D228" s="71"/>
      <c r="E228" s="71" t="s">
        <v>362</v>
      </c>
      <c r="F228" s="71" t="s">
        <v>0</v>
      </c>
      <c r="G228" s="72">
        <v>4</v>
      </c>
      <c r="H228" s="14"/>
      <c r="I228" s="8"/>
      <c r="J228" s="24"/>
      <c r="K228" s="7"/>
      <c r="L228" s="7"/>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c r="IF228" s="2"/>
      <c r="IG228" s="2"/>
      <c r="IH228" s="2"/>
      <c r="II228" s="2"/>
      <c r="IJ228" s="2"/>
      <c r="IK228" s="2"/>
      <c r="IL228" s="2"/>
      <c r="IM228" s="2"/>
      <c r="IN228" s="2"/>
      <c r="IO228" s="2"/>
      <c r="IP228" s="2"/>
      <c r="IQ228" s="2"/>
      <c r="IR228" s="2"/>
      <c r="IS228" s="2"/>
      <c r="IT228" s="2"/>
      <c r="IU228" s="2"/>
      <c r="IV228" s="2"/>
      <c r="IW228" s="2"/>
      <c r="IX228" s="2"/>
      <c r="IY228" s="2"/>
      <c r="IZ228" s="2"/>
      <c r="JA228" s="2"/>
      <c r="JB228" s="2"/>
      <c r="JC228" s="2"/>
      <c r="JD228" s="2"/>
      <c r="JE228" s="2"/>
      <c r="JF228" s="2"/>
      <c r="JG228" s="2"/>
      <c r="JH228" s="2"/>
      <c r="JI228" s="2"/>
      <c r="JJ228" s="2"/>
      <c r="JK228" s="2"/>
      <c r="JL228" s="2"/>
      <c r="JM228" s="2"/>
      <c r="JN228" s="2"/>
      <c r="JO228" s="2"/>
      <c r="JP228" s="2"/>
      <c r="LL228" s="5"/>
      <c r="LM228" s="2"/>
      <c r="LN228" s="2"/>
      <c r="LO228" s="2"/>
      <c r="LP228" s="2"/>
      <c r="LQ228" s="2"/>
      <c r="LR228" s="2"/>
      <c r="LS228" s="2"/>
      <c r="LT228" s="2"/>
      <c r="LU228" s="2"/>
      <c r="LV228" s="2"/>
      <c r="LW228" s="2"/>
      <c r="LX228" s="2"/>
      <c r="LY228" s="2"/>
      <c r="LZ228" s="2"/>
      <c r="MA228" s="2"/>
      <c r="MB228" s="2"/>
      <c r="MC228" s="2"/>
      <c r="MD228" s="2"/>
      <c r="ME228" s="2"/>
      <c r="MF228" s="2"/>
      <c r="MG228" s="2"/>
      <c r="MH228" s="2"/>
      <c r="MI228" s="2"/>
      <c r="MJ228" s="2"/>
      <c r="MK228" s="2"/>
      <c r="ML228" s="2"/>
      <c r="MM228" s="2"/>
      <c r="MN228" s="2"/>
      <c r="MO228" s="2"/>
      <c r="MP228" s="2"/>
      <c r="MQ228" s="2"/>
      <c r="MR228" s="2"/>
      <c r="MS228" s="2"/>
      <c r="MT228" s="2"/>
      <c r="MU228" s="2"/>
      <c r="MV228" s="2"/>
      <c r="MW228" s="2"/>
      <c r="MX228" s="2"/>
      <c r="MY228" s="2"/>
      <c r="MZ228" s="2"/>
      <c r="NA228" s="2"/>
      <c r="NB228" s="2"/>
      <c r="NC228" s="2"/>
      <c r="ND228" s="2"/>
      <c r="NE228" s="2"/>
      <c r="NF228" s="2"/>
      <c r="NG228" s="2"/>
      <c r="NH228" s="2"/>
      <c r="NI228" s="2"/>
      <c r="NJ228" s="2"/>
      <c r="NK228" s="2"/>
      <c r="NL228" s="2"/>
      <c r="NM228" s="2"/>
      <c r="NN228" s="2"/>
      <c r="NO228" s="2"/>
      <c r="NP228" s="2"/>
      <c r="NQ228" s="2"/>
      <c r="NR228" s="2"/>
      <c r="NS228" s="2"/>
      <c r="NT228" s="2"/>
      <c r="NU228" s="2"/>
      <c r="NV228" s="2"/>
      <c r="NW228" s="2"/>
      <c r="NX228" s="2"/>
      <c r="NY228" s="2"/>
      <c r="NZ228" s="2"/>
      <c r="OA228" s="2"/>
      <c r="OB228" s="2"/>
      <c r="OC228" s="2"/>
      <c r="OD228" s="2"/>
      <c r="OE228" s="2"/>
      <c r="OF228" s="2"/>
      <c r="OG228" s="2"/>
      <c r="OH228" s="2"/>
      <c r="OI228" s="2"/>
      <c r="OJ228" s="2"/>
      <c r="OK228" s="2"/>
      <c r="OL228" s="2"/>
      <c r="OM228" s="2"/>
      <c r="ON228" s="2"/>
      <c r="OO228" s="2"/>
      <c r="OP228" s="2"/>
      <c r="OQ228" s="2"/>
      <c r="OR228" s="2"/>
      <c r="OS228" s="2"/>
      <c r="OT228" s="2"/>
      <c r="OU228" s="2"/>
      <c r="OV228" s="2"/>
      <c r="OW228" s="2"/>
      <c r="OX228" s="2"/>
      <c r="OY228" s="2"/>
      <c r="OZ228" s="2"/>
      <c r="PA228" s="2"/>
      <c r="PB228" s="2"/>
      <c r="PC228" s="2"/>
      <c r="PD228" s="2"/>
      <c r="PE228" s="2"/>
      <c r="PF228" s="2"/>
      <c r="PG228" s="2"/>
      <c r="PH228" s="2"/>
      <c r="PI228" s="2"/>
      <c r="PJ228" s="2"/>
      <c r="PK228" s="2"/>
      <c r="PL228" s="2"/>
      <c r="PM228" s="2"/>
      <c r="PN228" s="2"/>
      <c r="PO228" s="2"/>
      <c r="PP228" s="2"/>
      <c r="PQ228" s="2"/>
      <c r="PR228" s="2"/>
      <c r="PS228" s="2"/>
      <c r="PT228" s="2"/>
      <c r="PU228" s="2"/>
      <c r="PV228" s="2"/>
      <c r="PW228" s="2"/>
      <c r="PX228" s="2"/>
      <c r="PY228" s="2"/>
      <c r="PZ228" s="2"/>
      <c r="QA228" s="2"/>
      <c r="QB228" s="2"/>
      <c r="QC228" s="2"/>
      <c r="QD228" s="2"/>
      <c r="QE228" s="2"/>
      <c r="QF228" s="2"/>
      <c r="QG228" s="2"/>
      <c r="QH228" s="2"/>
      <c r="QI228" s="2"/>
      <c r="QJ228" s="2"/>
      <c r="QK228" s="2"/>
      <c r="QL228" s="2"/>
      <c r="QM228" s="2"/>
      <c r="QN228" s="2"/>
      <c r="QO228" s="2"/>
      <c r="QP228" s="2"/>
      <c r="QQ228" s="2"/>
      <c r="QR228" s="2"/>
      <c r="QS228" s="2"/>
      <c r="QT228" s="2"/>
      <c r="QU228" s="2"/>
      <c r="QV228" s="2"/>
      <c r="QW228" s="2"/>
      <c r="QX228" s="2"/>
      <c r="QY228" s="2"/>
      <c r="QZ228" s="2"/>
      <c r="RA228" s="2"/>
      <c r="RB228" s="2"/>
      <c r="RC228" s="2"/>
      <c r="RD228" s="2"/>
      <c r="RE228" s="2"/>
      <c r="RF228" s="2"/>
      <c r="RG228" s="2"/>
      <c r="RH228" s="2"/>
      <c r="RI228" s="2"/>
      <c r="RJ228" s="2"/>
      <c r="RK228" s="2"/>
      <c r="RL228" s="2"/>
      <c r="RM228" s="2"/>
      <c r="RN228" s="2"/>
      <c r="RO228" s="2"/>
      <c r="RP228" s="2"/>
      <c r="RQ228" s="2"/>
      <c r="RR228" s="2"/>
      <c r="RS228" s="2"/>
      <c r="RT228" s="2"/>
      <c r="RU228" s="2"/>
      <c r="RV228" s="2"/>
      <c r="RW228" s="2"/>
      <c r="RX228" s="2"/>
      <c r="RY228" s="2"/>
      <c r="RZ228" s="2"/>
      <c r="SA228" s="2"/>
      <c r="SB228" s="2"/>
      <c r="SC228" s="2"/>
    </row>
    <row r="229" spans="1:497" ht="32" x14ac:dyDescent="0.35">
      <c r="A229" s="26" t="s">
        <v>532</v>
      </c>
      <c r="B229" s="16" t="s">
        <v>63</v>
      </c>
      <c r="C229" s="8"/>
      <c r="D229" s="8"/>
      <c r="E229" s="8"/>
      <c r="F229" s="8" t="s">
        <v>0</v>
      </c>
      <c r="G229" s="14">
        <v>44</v>
      </c>
      <c r="H229" s="15"/>
      <c r="I229" s="35"/>
      <c r="J229" s="24"/>
      <c r="K229" s="7"/>
      <c r="L229" s="7"/>
    </row>
    <row r="230" spans="1:497" x14ac:dyDescent="0.35">
      <c r="A230" s="8"/>
      <c r="B230" s="34"/>
      <c r="C230" s="10"/>
      <c r="D230" s="10"/>
      <c r="E230" s="10"/>
      <c r="F230" s="10"/>
      <c r="G230" s="14"/>
      <c r="H230" s="15"/>
      <c r="I230" s="35"/>
      <c r="J230" s="24"/>
      <c r="K230" s="7"/>
      <c r="L230" s="7"/>
    </row>
    <row r="231" spans="1:497" x14ac:dyDescent="0.35">
      <c r="A231" s="26" t="s">
        <v>533</v>
      </c>
      <c r="B231" s="34" t="s">
        <v>65</v>
      </c>
      <c r="C231" s="8"/>
      <c r="D231" s="8"/>
      <c r="E231" s="8"/>
      <c r="F231" s="8"/>
      <c r="G231" s="22"/>
      <c r="H231" s="15"/>
      <c r="I231" s="35"/>
      <c r="J231" s="24"/>
      <c r="K231" s="7"/>
      <c r="L231" s="7"/>
    </row>
    <row r="232" spans="1:497" ht="32" x14ac:dyDescent="0.35">
      <c r="A232" s="26" t="s">
        <v>534</v>
      </c>
      <c r="B232" s="9" t="s">
        <v>11</v>
      </c>
      <c r="C232" s="8" t="s">
        <v>23</v>
      </c>
      <c r="D232" s="8"/>
      <c r="E232" s="8" t="s">
        <v>24</v>
      </c>
      <c r="F232" s="8" t="s">
        <v>67</v>
      </c>
      <c r="G232" s="14">
        <v>660</v>
      </c>
      <c r="H232" s="8"/>
      <c r="I232" s="35"/>
      <c r="J232" s="24"/>
      <c r="K232" s="7"/>
      <c r="L232" s="7"/>
    </row>
    <row r="233" spans="1:497" ht="32" x14ac:dyDescent="0.35">
      <c r="A233" s="26" t="s">
        <v>535</v>
      </c>
      <c r="B233" s="9" t="s">
        <v>275</v>
      </c>
      <c r="C233" s="8">
        <v>91932</v>
      </c>
      <c r="D233" s="8"/>
      <c r="E233" s="8" t="s">
        <v>21</v>
      </c>
      <c r="F233" s="8" t="s">
        <v>67</v>
      </c>
      <c r="G233" s="14">
        <f>G232</f>
        <v>660</v>
      </c>
      <c r="H233" s="15"/>
      <c r="I233" s="35"/>
      <c r="J233" s="24"/>
      <c r="K233" s="7"/>
      <c r="L233" s="7"/>
    </row>
    <row r="234" spans="1:497" x14ac:dyDescent="0.35">
      <c r="A234" s="26" t="s">
        <v>536</v>
      </c>
      <c r="B234" s="9" t="s">
        <v>72</v>
      </c>
      <c r="C234" s="8"/>
      <c r="D234" s="8"/>
      <c r="E234" s="8"/>
      <c r="F234" s="8" t="s">
        <v>67</v>
      </c>
      <c r="G234" s="14">
        <v>320</v>
      </c>
      <c r="H234" s="15"/>
      <c r="I234" s="35"/>
      <c r="J234" s="24"/>
      <c r="K234" s="7"/>
      <c r="L234" s="7"/>
    </row>
    <row r="235" spans="1:497" x14ac:dyDescent="0.35">
      <c r="A235" s="26" t="s">
        <v>537</v>
      </c>
      <c r="B235" s="9" t="s">
        <v>74</v>
      </c>
      <c r="C235" s="8"/>
      <c r="D235" s="8"/>
      <c r="E235" s="8"/>
      <c r="F235" s="8" t="s">
        <v>67</v>
      </c>
      <c r="G235" s="14">
        <v>2</v>
      </c>
      <c r="H235" s="15"/>
      <c r="I235" s="35"/>
      <c r="J235" s="24"/>
      <c r="K235" s="7"/>
      <c r="L235" s="7"/>
    </row>
    <row r="236" spans="1:497" x14ac:dyDescent="0.35">
      <c r="A236" s="26" t="s">
        <v>538</v>
      </c>
      <c r="B236" s="16" t="s">
        <v>277</v>
      </c>
      <c r="C236" s="8"/>
      <c r="D236" s="8"/>
      <c r="E236" s="8" t="s">
        <v>21</v>
      </c>
      <c r="F236" s="8" t="s">
        <v>0</v>
      </c>
      <c r="G236" s="14">
        <f>G233*2.4</f>
        <v>1584</v>
      </c>
      <c r="H236" s="15"/>
      <c r="I236" s="35"/>
      <c r="J236" s="24"/>
      <c r="K236" s="7"/>
      <c r="L236" s="7"/>
    </row>
    <row r="237" spans="1:497" x14ac:dyDescent="0.35">
      <c r="A237" s="26" t="s">
        <v>539</v>
      </c>
      <c r="B237" s="16" t="s">
        <v>78</v>
      </c>
      <c r="C237" s="8"/>
      <c r="D237" s="8"/>
      <c r="E237" s="8"/>
      <c r="F237" s="8" t="s">
        <v>0</v>
      </c>
      <c r="G237" s="14">
        <v>50</v>
      </c>
      <c r="H237" s="15"/>
      <c r="I237" s="35"/>
      <c r="J237" s="24"/>
      <c r="K237" s="39"/>
      <c r="L237" s="7"/>
    </row>
    <row r="238" spans="1:497" x14ac:dyDescent="0.35">
      <c r="A238" s="26" t="s">
        <v>540</v>
      </c>
      <c r="B238" s="16" t="s">
        <v>80</v>
      </c>
      <c r="C238" s="8"/>
      <c r="D238" s="8"/>
      <c r="E238" s="8"/>
      <c r="F238" s="8" t="s">
        <v>0</v>
      </c>
      <c r="G238" s="14">
        <v>160</v>
      </c>
      <c r="H238" s="15"/>
      <c r="I238" s="35"/>
      <c r="J238" s="24"/>
      <c r="K238" s="7"/>
      <c r="L238" s="7"/>
    </row>
    <row r="239" spans="1:497" x14ac:dyDescent="0.35">
      <c r="A239" s="26" t="s">
        <v>541</v>
      </c>
      <c r="B239" s="16" t="s">
        <v>246</v>
      </c>
      <c r="C239" s="8"/>
      <c r="D239" s="8"/>
      <c r="E239" s="8"/>
      <c r="F239" s="8" t="s">
        <v>0</v>
      </c>
      <c r="G239" s="14">
        <f>G236+G241*2</f>
        <v>2416</v>
      </c>
      <c r="H239" s="15"/>
      <c r="I239" s="35"/>
      <c r="J239" s="24"/>
      <c r="K239" s="7"/>
      <c r="L239" s="7"/>
    </row>
    <row r="240" spans="1:497" x14ac:dyDescent="0.35">
      <c r="A240" s="26" t="s">
        <v>542</v>
      </c>
      <c r="B240" s="16" t="s">
        <v>84</v>
      </c>
      <c r="C240" s="8"/>
      <c r="D240" s="8"/>
      <c r="E240" s="8"/>
      <c r="F240" s="8" t="s">
        <v>0</v>
      </c>
      <c r="G240" s="14">
        <v>88</v>
      </c>
      <c r="H240" s="15"/>
      <c r="I240" s="35"/>
      <c r="J240" s="24"/>
      <c r="L240" s="7"/>
    </row>
    <row r="241" spans="1:12" x14ac:dyDescent="0.35">
      <c r="A241" s="26" t="s">
        <v>543</v>
      </c>
      <c r="B241" s="16" t="s">
        <v>234</v>
      </c>
      <c r="C241" s="8"/>
      <c r="D241" s="8"/>
      <c r="E241" s="8"/>
      <c r="F241" s="8" t="s">
        <v>0</v>
      </c>
      <c r="G241" s="14">
        <f>G234*1.3</f>
        <v>416</v>
      </c>
      <c r="H241" s="15"/>
      <c r="I241" s="35"/>
      <c r="J241" s="24"/>
      <c r="K241" s="7"/>
      <c r="L241" s="7"/>
    </row>
    <row r="242" spans="1:12" x14ac:dyDescent="0.35">
      <c r="A242" s="26"/>
      <c r="B242" s="16"/>
      <c r="C242" s="8"/>
      <c r="D242" s="8"/>
      <c r="E242" s="8"/>
      <c r="F242" s="8"/>
      <c r="G242" s="14"/>
      <c r="H242" s="15"/>
      <c r="I242" s="35"/>
      <c r="J242" s="24"/>
      <c r="K242" s="7"/>
      <c r="L242" s="7"/>
    </row>
    <row r="243" spans="1:12" x14ac:dyDescent="0.35">
      <c r="A243" s="8" t="s">
        <v>26</v>
      </c>
      <c r="B243" s="34" t="s">
        <v>330</v>
      </c>
      <c r="C243" s="28"/>
      <c r="D243" s="28"/>
      <c r="E243" s="8"/>
      <c r="F243" s="8"/>
      <c r="G243" s="14"/>
      <c r="H243" s="15"/>
      <c r="I243" s="35"/>
      <c r="J243" s="24"/>
      <c r="K243" s="7"/>
      <c r="L243" s="7"/>
    </row>
    <row r="244" spans="1:12" x14ac:dyDescent="0.35">
      <c r="A244" s="26" t="s">
        <v>544</v>
      </c>
      <c r="B244" s="34" t="s">
        <v>28</v>
      </c>
      <c r="C244" s="10"/>
      <c r="D244" s="10"/>
      <c r="E244" s="10"/>
      <c r="F244" s="10"/>
      <c r="G244" s="14"/>
      <c r="H244" s="15"/>
      <c r="I244" s="35"/>
      <c r="J244" s="24"/>
      <c r="K244" s="7"/>
      <c r="L244" s="7"/>
    </row>
    <row r="245" spans="1:12" s="23" customFormat="1" x14ac:dyDescent="0.35">
      <c r="A245" s="26"/>
      <c r="B245" s="9" t="s">
        <v>29</v>
      </c>
      <c r="C245" s="8"/>
      <c r="D245" s="8"/>
      <c r="E245" s="8"/>
      <c r="F245" s="8"/>
      <c r="G245" s="19"/>
      <c r="H245" s="22"/>
      <c r="I245" s="22"/>
      <c r="J245" s="24"/>
      <c r="K245" s="7"/>
      <c r="L245" s="7"/>
    </row>
    <row r="246" spans="1:12" s="23" customFormat="1" x14ac:dyDescent="0.35">
      <c r="A246" s="26" t="s">
        <v>545</v>
      </c>
      <c r="B246" s="9" t="s">
        <v>238</v>
      </c>
      <c r="C246" s="8" t="s">
        <v>237</v>
      </c>
      <c r="D246" s="8"/>
      <c r="E246" s="19" t="s">
        <v>30</v>
      </c>
      <c r="F246" s="8" t="s">
        <v>0</v>
      </c>
      <c r="G246" s="14">
        <v>1</v>
      </c>
      <c r="H246" s="22"/>
      <c r="I246" s="22"/>
      <c r="J246" s="24"/>
      <c r="K246" s="7"/>
      <c r="L246" s="7"/>
    </row>
    <row r="247" spans="1:12" s="23" customFormat="1" x14ac:dyDescent="0.35">
      <c r="A247" s="26" t="s">
        <v>546</v>
      </c>
      <c r="B247" s="9" t="s">
        <v>240</v>
      </c>
      <c r="C247" s="8" t="s">
        <v>239</v>
      </c>
      <c r="D247" s="8"/>
      <c r="E247" s="8"/>
      <c r="F247" s="8" t="s">
        <v>0</v>
      </c>
      <c r="G247" s="19">
        <f>G246</f>
        <v>1</v>
      </c>
      <c r="H247" s="14"/>
      <c r="I247" s="22"/>
      <c r="J247" s="24"/>
      <c r="K247" s="7"/>
      <c r="L247" s="7"/>
    </row>
    <row r="248" spans="1:12" s="23" customFormat="1" ht="32" x14ac:dyDescent="0.35">
      <c r="A248" s="26" t="s">
        <v>547</v>
      </c>
      <c r="B248" s="9" t="s">
        <v>31</v>
      </c>
      <c r="C248" s="8" t="s">
        <v>235</v>
      </c>
      <c r="D248" s="8"/>
      <c r="E248" s="8" t="s">
        <v>236</v>
      </c>
      <c r="F248" s="8" t="s">
        <v>0</v>
      </c>
      <c r="G248" s="19">
        <f>G246</f>
        <v>1</v>
      </c>
      <c r="H248" s="14"/>
      <c r="I248" s="22"/>
      <c r="J248" s="24"/>
      <c r="K248" s="7"/>
      <c r="L248" s="7"/>
    </row>
    <row r="249" spans="1:12" s="23" customFormat="1" ht="48" x14ac:dyDescent="0.35">
      <c r="A249" s="26" t="s">
        <v>548</v>
      </c>
      <c r="B249" s="9" t="s">
        <v>32</v>
      </c>
      <c r="C249" s="8" t="s">
        <v>33</v>
      </c>
      <c r="D249" s="8"/>
      <c r="E249" s="8" t="s">
        <v>34</v>
      </c>
      <c r="F249" s="8" t="s">
        <v>0</v>
      </c>
      <c r="G249" s="19">
        <f>G246</f>
        <v>1</v>
      </c>
      <c r="H249" s="14"/>
      <c r="I249" s="22"/>
      <c r="J249" s="24"/>
      <c r="K249" s="7"/>
      <c r="L249" s="7"/>
    </row>
    <row r="250" spans="1:12" s="23" customFormat="1" x14ac:dyDescent="0.35">
      <c r="A250" s="26" t="s">
        <v>549</v>
      </c>
      <c r="B250" s="9" t="s">
        <v>54</v>
      </c>
      <c r="C250" s="8" t="s">
        <v>55</v>
      </c>
      <c r="D250" s="8"/>
      <c r="E250" s="8" t="s">
        <v>34</v>
      </c>
      <c r="F250" s="8" t="s">
        <v>0</v>
      </c>
      <c r="G250" s="19">
        <f>G246</f>
        <v>1</v>
      </c>
      <c r="H250" s="14"/>
      <c r="I250" s="22"/>
      <c r="J250" s="24"/>
      <c r="K250" s="7"/>
      <c r="L250" s="7"/>
    </row>
    <row r="251" spans="1:12" s="23" customFormat="1" x14ac:dyDescent="0.35">
      <c r="A251" s="26" t="s">
        <v>550</v>
      </c>
      <c r="B251" s="16" t="s">
        <v>35</v>
      </c>
      <c r="C251" s="8" t="s">
        <v>36</v>
      </c>
      <c r="D251" s="8"/>
      <c r="E251" s="8" t="s">
        <v>37</v>
      </c>
      <c r="F251" s="8" t="s">
        <v>0</v>
      </c>
      <c r="G251" s="19">
        <f>G246</f>
        <v>1</v>
      </c>
      <c r="H251" s="14"/>
      <c r="I251" s="22"/>
      <c r="J251" s="24"/>
      <c r="K251" s="7"/>
      <c r="L251" s="7"/>
    </row>
    <row r="252" spans="1:12" s="23" customFormat="1" x14ac:dyDescent="0.35">
      <c r="A252" s="26" t="s">
        <v>551</v>
      </c>
      <c r="B252" s="9" t="s">
        <v>38</v>
      </c>
      <c r="C252" s="8" t="s">
        <v>40</v>
      </c>
      <c r="D252" s="8"/>
      <c r="E252" s="8" t="s">
        <v>30</v>
      </c>
      <c r="F252" s="8" t="s">
        <v>0</v>
      </c>
      <c r="G252" s="19">
        <f>G246</f>
        <v>1</v>
      </c>
      <c r="H252" s="14"/>
      <c r="I252" s="22"/>
      <c r="J252" s="24"/>
      <c r="K252" s="7"/>
      <c r="L252" s="7"/>
    </row>
    <row r="253" spans="1:12" s="23" customFormat="1" x14ac:dyDescent="0.35">
      <c r="A253" s="26" t="s">
        <v>552</v>
      </c>
      <c r="B253" s="9" t="s">
        <v>301</v>
      </c>
      <c r="C253" s="8" t="s">
        <v>39</v>
      </c>
      <c r="D253" s="8"/>
      <c r="E253" s="8" t="s">
        <v>34</v>
      </c>
      <c r="F253" s="8" t="s">
        <v>0</v>
      </c>
      <c r="G253" s="14">
        <v>4</v>
      </c>
      <c r="H253" s="14"/>
      <c r="I253" s="22"/>
      <c r="J253" s="24"/>
      <c r="K253" s="7"/>
      <c r="L253" s="7"/>
    </row>
    <row r="254" spans="1:12" s="23" customFormat="1" x14ac:dyDescent="0.35">
      <c r="A254" s="26" t="s">
        <v>553</v>
      </c>
      <c r="B254" s="9" t="s">
        <v>41</v>
      </c>
      <c r="C254" s="8" t="s">
        <v>42</v>
      </c>
      <c r="D254" s="8">
        <v>30412121802</v>
      </c>
      <c r="E254" s="19" t="s">
        <v>30</v>
      </c>
      <c r="F254" s="8" t="s">
        <v>0</v>
      </c>
      <c r="G254" s="19">
        <f>G246</f>
        <v>1</v>
      </c>
      <c r="H254" s="14"/>
      <c r="I254" s="22"/>
      <c r="J254" s="24"/>
      <c r="K254" s="7"/>
      <c r="L254" s="7"/>
    </row>
    <row r="255" spans="1:12" s="23" customFormat="1" x14ac:dyDescent="0.35">
      <c r="A255" s="26" t="s">
        <v>554</v>
      </c>
      <c r="B255" s="9" t="s">
        <v>43</v>
      </c>
      <c r="C255" s="8" t="s">
        <v>303</v>
      </c>
      <c r="D255" s="8"/>
      <c r="E255" s="8" t="s">
        <v>44</v>
      </c>
      <c r="F255" s="8" t="s">
        <v>0</v>
      </c>
      <c r="G255" s="19">
        <f>G246</f>
        <v>1</v>
      </c>
      <c r="H255" s="14"/>
      <c r="I255" s="22"/>
      <c r="J255" s="24"/>
      <c r="K255" s="7"/>
      <c r="L255" s="7"/>
    </row>
    <row r="256" spans="1:12" s="23" customFormat="1" x14ac:dyDescent="0.35">
      <c r="A256" s="26" t="s">
        <v>555</v>
      </c>
      <c r="B256" s="9" t="s">
        <v>45</v>
      </c>
      <c r="C256" s="8" t="s">
        <v>306</v>
      </c>
      <c r="D256" s="8"/>
      <c r="E256" s="8" t="s">
        <v>44</v>
      </c>
      <c r="F256" s="8" t="s">
        <v>0</v>
      </c>
      <c r="G256" s="19">
        <f>G246</f>
        <v>1</v>
      </c>
      <c r="H256" s="14"/>
      <c r="I256" s="22"/>
      <c r="J256" s="24"/>
      <c r="K256" s="7"/>
      <c r="L256" s="7"/>
    </row>
    <row r="257" spans="1:497" s="23" customFormat="1" x14ac:dyDescent="0.35">
      <c r="A257" s="26" t="s">
        <v>556</v>
      </c>
      <c r="B257" s="9" t="s">
        <v>305</v>
      </c>
      <c r="C257" s="8" t="s">
        <v>304</v>
      </c>
      <c r="D257" s="8"/>
      <c r="E257" s="8" t="s">
        <v>44</v>
      </c>
      <c r="F257" s="8" t="s">
        <v>0</v>
      </c>
      <c r="G257" s="19">
        <f>2*G255</f>
        <v>2</v>
      </c>
      <c r="H257" s="14"/>
      <c r="I257" s="22"/>
      <c r="J257" s="24"/>
      <c r="K257" s="7"/>
      <c r="L257" s="7"/>
    </row>
    <row r="258" spans="1:497" s="23" customFormat="1" ht="32" x14ac:dyDescent="0.35">
      <c r="A258" s="26" t="s">
        <v>557</v>
      </c>
      <c r="B258" s="9" t="s">
        <v>520</v>
      </c>
      <c r="C258" s="8" t="s">
        <v>522</v>
      </c>
      <c r="D258" s="8"/>
      <c r="E258" s="8" t="s">
        <v>48</v>
      </c>
      <c r="F258" s="8" t="s">
        <v>0</v>
      </c>
      <c r="G258" s="14">
        <v>1</v>
      </c>
      <c r="H258" s="14"/>
      <c r="I258" s="22"/>
      <c r="J258" s="24"/>
      <c r="K258" s="7"/>
      <c r="L258" s="7"/>
    </row>
    <row r="259" spans="1:497" ht="32" x14ac:dyDescent="0.35">
      <c r="A259" s="26" t="s">
        <v>558</v>
      </c>
      <c r="B259" s="9" t="s">
        <v>49</v>
      </c>
      <c r="C259" s="8" t="s">
        <v>241</v>
      </c>
      <c r="D259" s="8"/>
      <c r="E259" s="8" t="s">
        <v>185</v>
      </c>
      <c r="F259" s="8" t="s">
        <v>0</v>
      </c>
      <c r="G259" s="14">
        <v>16</v>
      </c>
      <c r="H259" s="15"/>
      <c r="I259" s="8"/>
      <c r="J259" s="24"/>
      <c r="K259" s="7"/>
      <c r="L259" s="7"/>
    </row>
    <row r="260" spans="1:497" x14ac:dyDescent="0.35">
      <c r="A260" s="26" t="s">
        <v>559</v>
      </c>
      <c r="B260" s="16" t="s">
        <v>50</v>
      </c>
      <c r="C260" s="8" t="s">
        <v>51</v>
      </c>
      <c r="D260" s="8"/>
      <c r="E260" s="8"/>
      <c r="F260" s="8" t="s">
        <v>0</v>
      </c>
      <c r="G260" s="19">
        <v>4</v>
      </c>
      <c r="H260" s="15"/>
      <c r="I260" s="8"/>
      <c r="J260" s="24"/>
      <c r="K260" s="7"/>
      <c r="L260" s="7"/>
    </row>
    <row r="261" spans="1:497" x14ac:dyDescent="0.35">
      <c r="A261" s="26" t="s">
        <v>560</v>
      </c>
      <c r="B261" s="16" t="s">
        <v>156</v>
      </c>
      <c r="C261" s="8"/>
      <c r="D261" s="8"/>
      <c r="E261" s="8"/>
      <c r="F261" s="8" t="s">
        <v>0</v>
      </c>
      <c r="G261" s="14">
        <f>G246</f>
        <v>1</v>
      </c>
      <c r="H261" s="15"/>
      <c r="I261" s="8"/>
      <c r="J261" s="24"/>
      <c r="K261" s="7"/>
      <c r="L261" s="7"/>
    </row>
    <row r="262" spans="1:497" x14ac:dyDescent="0.35">
      <c r="A262" s="26" t="s">
        <v>561</v>
      </c>
      <c r="B262" s="16" t="s">
        <v>187</v>
      </c>
      <c r="C262" s="8" t="s">
        <v>184</v>
      </c>
      <c r="D262" s="8"/>
      <c r="E262" s="8" t="s">
        <v>22</v>
      </c>
      <c r="F262" s="8" t="s">
        <v>0</v>
      </c>
      <c r="G262" s="14">
        <f>2*G246</f>
        <v>2</v>
      </c>
      <c r="H262" s="15"/>
      <c r="I262" s="8"/>
      <c r="J262" s="24"/>
      <c r="K262" s="7"/>
      <c r="L262" s="7"/>
    </row>
    <row r="263" spans="1:497" x14ac:dyDescent="0.35">
      <c r="A263" s="26" t="s">
        <v>562</v>
      </c>
      <c r="B263" s="16" t="s">
        <v>242</v>
      </c>
      <c r="C263" s="8" t="s">
        <v>243</v>
      </c>
      <c r="D263" s="8"/>
      <c r="E263" s="8" t="s">
        <v>22</v>
      </c>
      <c r="F263" s="8" t="s">
        <v>0</v>
      </c>
      <c r="G263" s="14">
        <f>2*G246</f>
        <v>2</v>
      </c>
      <c r="H263" s="15"/>
      <c r="I263" s="8"/>
      <c r="J263" s="24"/>
      <c r="K263" s="7"/>
      <c r="L263" s="7"/>
    </row>
    <row r="264" spans="1:497" x14ac:dyDescent="0.35">
      <c r="A264" s="26" t="s">
        <v>563</v>
      </c>
      <c r="B264" s="16" t="s">
        <v>188</v>
      </c>
      <c r="C264" s="8" t="s">
        <v>186</v>
      </c>
      <c r="D264" s="8"/>
      <c r="E264" s="8" t="s">
        <v>34</v>
      </c>
      <c r="F264" s="8" t="s">
        <v>0</v>
      </c>
      <c r="G264" s="14">
        <f>G246</f>
        <v>1</v>
      </c>
      <c r="H264" s="15"/>
      <c r="I264" s="8"/>
      <c r="J264" s="24"/>
      <c r="K264" s="7"/>
      <c r="L264" s="7"/>
    </row>
    <row r="265" spans="1:497" s="1" customFormat="1" x14ac:dyDescent="0.35">
      <c r="A265" s="26" t="s">
        <v>564</v>
      </c>
      <c r="B265" s="16" t="s">
        <v>302</v>
      </c>
      <c r="C265" s="8" t="s">
        <v>183</v>
      </c>
      <c r="D265" s="8"/>
      <c r="E265" s="8" t="s">
        <v>34</v>
      </c>
      <c r="F265" s="8" t="s">
        <v>0</v>
      </c>
      <c r="G265" s="14">
        <v>2</v>
      </c>
      <c r="H265" s="35"/>
      <c r="I265" s="10"/>
      <c r="J265" s="24"/>
      <c r="K265" s="7"/>
      <c r="L265" s="7"/>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2"/>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s="2"/>
      <c r="IF265" s="2"/>
      <c r="IG265" s="2"/>
      <c r="IH265" s="2"/>
      <c r="II265" s="2"/>
      <c r="IJ265" s="2"/>
      <c r="IK265" s="2"/>
      <c r="IL265" s="2"/>
      <c r="IM265" s="2"/>
      <c r="IN265" s="2"/>
      <c r="IO265" s="2"/>
      <c r="IP265" s="2"/>
      <c r="IQ265" s="2"/>
      <c r="IR265" s="2"/>
      <c r="IS265" s="2"/>
      <c r="IT265" s="2"/>
      <c r="IU265" s="2"/>
      <c r="IV265" s="2"/>
      <c r="IW265" s="2"/>
      <c r="IX265" s="2"/>
      <c r="IY265" s="2"/>
      <c r="IZ265" s="2"/>
      <c r="JA265" s="2"/>
      <c r="JB265" s="2"/>
      <c r="JC265" s="2"/>
      <c r="JD265" s="2"/>
      <c r="JE265" s="2"/>
      <c r="JF265" s="2"/>
      <c r="JG265" s="2"/>
      <c r="JH265" s="2"/>
      <c r="JI265" s="2"/>
      <c r="JJ265" s="2"/>
      <c r="JK265" s="2"/>
      <c r="JL265" s="2"/>
      <c r="JM265" s="2"/>
      <c r="JN265" s="2"/>
      <c r="JO265" s="2"/>
      <c r="JP265" s="2"/>
      <c r="LL265" s="5"/>
      <c r="LM265" s="2"/>
      <c r="LN265" s="2"/>
      <c r="LO265" s="2"/>
      <c r="LP265" s="2"/>
      <c r="LQ265" s="2"/>
      <c r="LR265" s="2"/>
      <c r="LS265" s="2"/>
      <c r="LT265" s="2"/>
      <c r="LU265" s="2"/>
      <c r="LV265" s="2"/>
      <c r="LW265" s="2"/>
      <c r="LX265" s="2"/>
      <c r="LY265" s="2"/>
      <c r="LZ265" s="2"/>
      <c r="MA265" s="2"/>
      <c r="MB265" s="2"/>
      <c r="MC265" s="2"/>
      <c r="MD265" s="2"/>
      <c r="ME265" s="2"/>
      <c r="MF265" s="2"/>
      <c r="MG265" s="2"/>
      <c r="MH265" s="2"/>
      <c r="MI265" s="2"/>
      <c r="MJ265" s="2"/>
      <c r="MK265" s="2"/>
      <c r="ML265" s="2"/>
      <c r="MM265" s="2"/>
      <c r="MN265" s="2"/>
      <c r="MO265" s="2"/>
      <c r="MP265" s="2"/>
      <c r="MQ265" s="2"/>
      <c r="MR265" s="2"/>
      <c r="MS265" s="2"/>
      <c r="MT265" s="2"/>
      <c r="MU265" s="2"/>
      <c r="MV265" s="2"/>
      <c r="MW265" s="2"/>
      <c r="MX265" s="2"/>
      <c r="MY265" s="2"/>
      <c r="MZ265" s="2"/>
      <c r="NA265" s="2"/>
      <c r="NB265" s="2"/>
      <c r="NC265" s="2"/>
      <c r="ND265" s="2"/>
      <c r="NE265" s="2"/>
      <c r="NF265" s="2"/>
      <c r="NG265" s="2"/>
      <c r="NH265" s="2"/>
      <c r="NI265" s="2"/>
      <c r="NJ265" s="2"/>
      <c r="NK265" s="2"/>
      <c r="NL265" s="2"/>
      <c r="NM265" s="2"/>
      <c r="NN265" s="2"/>
      <c r="NO265" s="2"/>
      <c r="NP265" s="2"/>
      <c r="NQ265" s="2"/>
      <c r="NR265" s="2"/>
      <c r="NS265" s="2"/>
      <c r="NT265" s="2"/>
      <c r="NU265" s="2"/>
      <c r="NV265" s="2"/>
      <c r="NW265" s="2"/>
      <c r="NX265" s="2"/>
      <c r="NY265" s="2"/>
      <c r="NZ265" s="2"/>
      <c r="OA265" s="2"/>
      <c r="OB265" s="2"/>
      <c r="OC265" s="2"/>
      <c r="OD265" s="2"/>
      <c r="OE265" s="2"/>
      <c r="OF265" s="2"/>
      <c r="OG265" s="2"/>
      <c r="OH265" s="2"/>
      <c r="OI265" s="2"/>
      <c r="OJ265" s="2"/>
      <c r="OK265" s="2"/>
      <c r="OL265" s="2"/>
      <c r="OM265" s="2"/>
      <c r="ON265" s="2"/>
      <c r="OO265" s="2"/>
      <c r="OP265" s="2"/>
      <c r="OQ265" s="2"/>
      <c r="OR265" s="2"/>
      <c r="OS265" s="2"/>
      <c r="OT265" s="2"/>
      <c r="OU265" s="2"/>
      <c r="OV265" s="2"/>
      <c r="OW265" s="2"/>
      <c r="OX265" s="2"/>
      <c r="OY265" s="2"/>
      <c r="OZ265" s="2"/>
      <c r="PA265" s="2"/>
      <c r="PB265" s="2"/>
      <c r="PC265" s="2"/>
      <c r="PD265" s="2"/>
      <c r="PE265" s="2"/>
      <c r="PF265" s="2"/>
      <c r="PG265" s="2"/>
      <c r="PH265" s="2"/>
      <c r="PI265" s="2"/>
      <c r="PJ265" s="2"/>
      <c r="PK265" s="2"/>
      <c r="PL265" s="2"/>
      <c r="PM265" s="2"/>
      <c r="PN265" s="2"/>
      <c r="PO265" s="2"/>
      <c r="PP265" s="2"/>
      <c r="PQ265" s="2"/>
      <c r="PR265" s="2"/>
      <c r="PS265" s="2"/>
      <c r="PT265" s="2"/>
      <c r="PU265" s="2"/>
      <c r="PV265" s="2"/>
      <c r="PW265" s="2"/>
      <c r="PX265" s="2"/>
      <c r="PY265" s="2"/>
      <c r="PZ265" s="2"/>
      <c r="QA265" s="2"/>
      <c r="QB265" s="2"/>
      <c r="QC265" s="2"/>
      <c r="QD265" s="2"/>
      <c r="QE265" s="2"/>
      <c r="QF265" s="2"/>
      <c r="QG265" s="2"/>
      <c r="QH265" s="2"/>
      <c r="QI265" s="2"/>
      <c r="QJ265" s="2"/>
      <c r="QK265" s="2"/>
      <c r="QL265" s="2"/>
      <c r="QM265" s="2"/>
      <c r="QN265" s="2"/>
      <c r="QO265" s="2"/>
      <c r="QP265" s="2"/>
      <c r="QQ265" s="2"/>
      <c r="QR265" s="2"/>
      <c r="QS265" s="2"/>
      <c r="QT265" s="2"/>
      <c r="QU265" s="2"/>
      <c r="QV265" s="2"/>
      <c r="QW265" s="2"/>
      <c r="QX265" s="2"/>
      <c r="QY265" s="2"/>
      <c r="QZ265" s="2"/>
      <c r="RA265" s="2"/>
      <c r="RB265" s="2"/>
      <c r="RC265" s="2"/>
      <c r="RD265" s="2"/>
      <c r="RE265" s="2"/>
      <c r="RF265" s="2"/>
      <c r="RG265" s="2"/>
      <c r="RH265" s="2"/>
      <c r="RI265" s="2"/>
      <c r="RJ265" s="2"/>
      <c r="RK265" s="2"/>
      <c r="RL265" s="2"/>
      <c r="RM265" s="2"/>
      <c r="RN265" s="2"/>
      <c r="RO265" s="2"/>
      <c r="RP265" s="2"/>
      <c r="RQ265" s="2"/>
      <c r="RR265" s="2"/>
      <c r="RS265" s="2"/>
      <c r="RT265" s="2"/>
      <c r="RU265" s="2"/>
      <c r="RV265" s="2"/>
      <c r="RW265" s="2"/>
      <c r="RX265" s="2"/>
      <c r="RY265" s="2"/>
      <c r="RZ265" s="2"/>
      <c r="SA265" s="2"/>
      <c r="SB265" s="2"/>
      <c r="SC265" s="2"/>
    </row>
    <row r="266" spans="1:497" x14ac:dyDescent="0.35">
      <c r="A266" s="26" t="s">
        <v>565</v>
      </c>
      <c r="B266" s="16" t="s">
        <v>189</v>
      </c>
      <c r="C266" s="8" t="s">
        <v>173</v>
      </c>
      <c r="D266" s="8"/>
      <c r="E266" s="19" t="s">
        <v>30</v>
      </c>
      <c r="F266" s="8" t="s">
        <v>0</v>
      </c>
      <c r="G266" s="14">
        <f>G246</f>
        <v>1</v>
      </c>
      <c r="H266" s="35"/>
      <c r="I266" s="35"/>
      <c r="J266" s="24"/>
      <c r="K266" s="7"/>
      <c r="L266" s="7"/>
    </row>
    <row r="267" spans="1:497" x14ac:dyDescent="0.35">
      <c r="A267" s="26" t="s">
        <v>566</v>
      </c>
      <c r="B267" s="16" t="s">
        <v>174</v>
      </c>
      <c r="C267" s="8"/>
      <c r="D267" s="8"/>
      <c r="E267" s="8" t="s">
        <v>44</v>
      </c>
      <c r="F267" s="8" t="s">
        <v>0</v>
      </c>
      <c r="G267" s="14">
        <f>G246</f>
        <v>1</v>
      </c>
      <c r="H267" s="15"/>
      <c r="I267" s="35"/>
      <c r="J267" s="24"/>
      <c r="K267" s="7"/>
      <c r="L267" s="7"/>
    </row>
    <row r="268" spans="1:497" x14ac:dyDescent="0.35">
      <c r="A268" s="26" t="s">
        <v>567</v>
      </c>
      <c r="B268" s="16" t="s">
        <v>52</v>
      </c>
      <c r="C268" s="8" t="s">
        <v>53</v>
      </c>
      <c r="D268" s="8"/>
      <c r="E268" s="8" t="s">
        <v>30</v>
      </c>
      <c r="F268" s="8" t="s">
        <v>0</v>
      </c>
      <c r="G268" s="14">
        <f>G246</f>
        <v>1</v>
      </c>
      <c r="H268" s="15"/>
      <c r="I268" s="35"/>
      <c r="J268" s="24"/>
      <c r="K268" s="7"/>
      <c r="L268" s="7"/>
    </row>
    <row r="269" spans="1:497" x14ac:dyDescent="0.35">
      <c r="A269" s="26" t="s">
        <v>568</v>
      </c>
      <c r="B269" s="16" t="s">
        <v>244</v>
      </c>
      <c r="C269" s="8"/>
      <c r="D269" s="8"/>
      <c r="E269" s="8" t="s">
        <v>30</v>
      </c>
      <c r="F269" s="8" t="s">
        <v>0</v>
      </c>
      <c r="G269" s="14">
        <f>G246</f>
        <v>1</v>
      </c>
      <c r="H269" s="15"/>
      <c r="I269" s="35"/>
      <c r="J269" s="24"/>
      <c r="K269" s="7"/>
      <c r="L269" s="7"/>
    </row>
    <row r="270" spans="1:497" x14ac:dyDescent="0.35">
      <c r="A270" s="26" t="s">
        <v>569</v>
      </c>
      <c r="B270" s="16" t="s">
        <v>97</v>
      </c>
      <c r="C270" s="8" t="s">
        <v>103</v>
      </c>
      <c r="D270" s="8"/>
      <c r="E270" s="8" t="s">
        <v>22</v>
      </c>
      <c r="F270" s="8" t="s">
        <v>0</v>
      </c>
      <c r="G270" s="14">
        <f>G246</f>
        <v>1</v>
      </c>
      <c r="H270" s="15"/>
      <c r="I270" s="35"/>
      <c r="J270" s="24"/>
      <c r="K270" s="7"/>
      <c r="L270" s="7"/>
    </row>
    <row r="271" spans="1:497" x14ac:dyDescent="0.35">
      <c r="A271" s="26" t="s">
        <v>570</v>
      </c>
      <c r="B271" s="16" t="s">
        <v>98</v>
      </c>
      <c r="C271" s="8" t="s">
        <v>103</v>
      </c>
      <c r="D271" s="8"/>
      <c r="E271" s="8" t="s">
        <v>22</v>
      </c>
      <c r="F271" s="8" t="s">
        <v>0</v>
      </c>
      <c r="G271" s="14">
        <f>G246</f>
        <v>1</v>
      </c>
      <c r="H271" s="15"/>
      <c r="I271" s="35"/>
      <c r="J271" s="24"/>
      <c r="K271" s="7"/>
      <c r="L271" s="7"/>
    </row>
    <row r="272" spans="1:497" x14ac:dyDescent="0.35">
      <c r="A272" s="26"/>
      <c r="B272" s="16"/>
      <c r="C272" s="28"/>
      <c r="D272" s="28"/>
      <c r="E272" s="28"/>
      <c r="F272" s="28"/>
      <c r="G272" s="14"/>
      <c r="H272" s="15"/>
      <c r="I272" s="35"/>
      <c r="J272" s="24"/>
      <c r="K272" s="7"/>
      <c r="L272" s="7"/>
    </row>
    <row r="273" spans="1:497" x14ac:dyDescent="0.35">
      <c r="A273" s="26" t="s">
        <v>571</v>
      </c>
      <c r="B273" s="34" t="s">
        <v>57</v>
      </c>
      <c r="C273" s="28"/>
      <c r="D273" s="28"/>
      <c r="E273" s="28"/>
      <c r="F273" s="28"/>
      <c r="G273" s="36"/>
      <c r="H273" s="15"/>
      <c r="I273" s="35"/>
      <c r="J273" s="24"/>
      <c r="K273" s="7"/>
      <c r="L273" s="7"/>
    </row>
    <row r="274" spans="1:497" x14ac:dyDescent="0.35">
      <c r="A274" s="58" t="s">
        <v>572</v>
      </c>
      <c r="B274" s="59" t="s">
        <v>1290</v>
      </c>
      <c r="C274" s="62" t="s">
        <v>1289</v>
      </c>
      <c r="D274" s="62"/>
      <c r="E274" s="62" t="s">
        <v>46</v>
      </c>
      <c r="F274" s="60" t="s">
        <v>0</v>
      </c>
      <c r="G274" s="61">
        <v>6</v>
      </c>
      <c r="H274" s="15"/>
      <c r="I274" s="35"/>
      <c r="J274" s="24"/>
      <c r="K274" s="7"/>
      <c r="L274" s="7"/>
    </row>
    <row r="275" spans="1:497" s="76" customFormat="1" x14ac:dyDescent="0.35">
      <c r="A275" s="54" t="s">
        <v>572</v>
      </c>
      <c r="B275" s="55" t="s">
        <v>364</v>
      </c>
      <c r="C275" s="56" t="s">
        <v>363</v>
      </c>
      <c r="D275" s="56"/>
      <c r="E275" s="56" t="s">
        <v>362</v>
      </c>
      <c r="F275" s="56" t="s">
        <v>0</v>
      </c>
      <c r="G275" s="57">
        <v>6</v>
      </c>
      <c r="H275" s="57"/>
      <c r="I275" s="56"/>
      <c r="J275" s="73"/>
      <c r="K275" s="74"/>
      <c r="L275" s="74"/>
      <c r="M275" s="75"/>
      <c r="N275" s="75"/>
      <c r="O275" s="75"/>
      <c r="P275" s="75"/>
      <c r="Q275" s="75"/>
      <c r="R275" s="75"/>
      <c r="S275" s="75"/>
      <c r="T275" s="75"/>
      <c r="U275" s="75"/>
      <c r="V275" s="75"/>
      <c r="W275" s="75"/>
      <c r="X275" s="75"/>
      <c r="Y275" s="75"/>
      <c r="Z275" s="75"/>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c r="CA275" s="75"/>
      <c r="CB275" s="75"/>
      <c r="CC275" s="75"/>
      <c r="CD275" s="75"/>
      <c r="CE275" s="75"/>
      <c r="CF275" s="75"/>
      <c r="CG275" s="75"/>
      <c r="CH275" s="75"/>
      <c r="CI275" s="75"/>
      <c r="CJ275" s="75"/>
      <c r="CK275" s="75"/>
      <c r="CL275" s="75"/>
      <c r="CM275" s="75"/>
      <c r="CN275" s="75"/>
      <c r="CO275" s="75"/>
      <c r="CP275" s="75"/>
      <c r="CQ275" s="75"/>
      <c r="CR275" s="75"/>
      <c r="CS275" s="75"/>
      <c r="CT275" s="75"/>
      <c r="CU275" s="75"/>
      <c r="CV275" s="75"/>
      <c r="CW275" s="75"/>
      <c r="CX275" s="75"/>
      <c r="CY275" s="75"/>
      <c r="CZ275" s="75"/>
      <c r="DA275" s="75"/>
      <c r="DB275" s="75"/>
      <c r="DC275" s="75"/>
      <c r="DD275" s="75"/>
      <c r="DE275" s="75"/>
      <c r="DF275" s="75"/>
      <c r="DG275" s="75"/>
      <c r="DH275" s="75"/>
      <c r="DI275" s="75"/>
      <c r="DJ275" s="75"/>
      <c r="DK275" s="75"/>
      <c r="DL275" s="75"/>
      <c r="DM275" s="75"/>
      <c r="DN275" s="75"/>
      <c r="DO275" s="75"/>
      <c r="DP275" s="75"/>
      <c r="DQ275" s="75"/>
      <c r="DR275" s="75"/>
      <c r="DS275" s="75"/>
      <c r="DT275" s="75"/>
      <c r="DU275" s="75"/>
      <c r="DV275" s="75"/>
      <c r="DW275" s="75"/>
      <c r="DX275" s="75"/>
      <c r="DY275" s="75"/>
      <c r="DZ275" s="75"/>
      <c r="EA275" s="75"/>
      <c r="EB275" s="75"/>
      <c r="EC275" s="75"/>
      <c r="ED275" s="75"/>
      <c r="EE275" s="75"/>
      <c r="EF275" s="75"/>
      <c r="EG275" s="75"/>
      <c r="EH275" s="75"/>
      <c r="EI275" s="75"/>
      <c r="EJ275" s="75"/>
      <c r="EK275" s="75"/>
      <c r="EL275" s="75"/>
      <c r="EM275" s="75"/>
      <c r="EN275" s="75"/>
      <c r="EO275" s="75"/>
      <c r="EP275" s="75"/>
      <c r="EQ275" s="75"/>
      <c r="ER275" s="75"/>
      <c r="ES275" s="75"/>
      <c r="ET275" s="75"/>
      <c r="EU275" s="75"/>
      <c r="EV275" s="75"/>
      <c r="EW275" s="75"/>
      <c r="EX275" s="75"/>
      <c r="EY275" s="75"/>
      <c r="EZ275" s="75"/>
      <c r="FA275" s="75"/>
      <c r="FB275" s="75"/>
      <c r="FC275" s="75"/>
      <c r="FD275" s="75"/>
      <c r="FE275" s="75"/>
      <c r="FF275" s="75"/>
      <c r="FG275" s="75"/>
      <c r="FH275" s="75"/>
      <c r="FI275" s="75"/>
      <c r="FJ275" s="75"/>
      <c r="FK275" s="75"/>
      <c r="FL275" s="75"/>
      <c r="FM275" s="75"/>
      <c r="FN275" s="75"/>
      <c r="FO275" s="75"/>
      <c r="FP275" s="75"/>
      <c r="FQ275" s="75"/>
      <c r="FR275" s="75"/>
      <c r="FS275" s="75"/>
      <c r="FT275" s="75"/>
      <c r="FU275" s="75"/>
      <c r="FV275" s="75"/>
      <c r="FW275" s="75"/>
      <c r="FX275" s="75"/>
      <c r="FY275" s="75"/>
      <c r="FZ275" s="75"/>
      <c r="GA275" s="75"/>
      <c r="GB275" s="75"/>
      <c r="GC275" s="75"/>
      <c r="GD275" s="75"/>
      <c r="GE275" s="75"/>
      <c r="GF275" s="75"/>
      <c r="GG275" s="75"/>
      <c r="GH275" s="75"/>
      <c r="GI275" s="75"/>
      <c r="GJ275" s="75"/>
      <c r="GK275" s="75"/>
      <c r="GL275" s="75"/>
      <c r="GM275" s="75"/>
      <c r="GN275" s="75"/>
      <c r="GO275" s="75"/>
      <c r="GP275" s="75"/>
      <c r="GQ275" s="75"/>
      <c r="GR275" s="75"/>
      <c r="GS275" s="75"/>
      <c r="GT275" s="75"/>
      <c r="GU275" s="75"/>
      <c r="GV275" s="75"/>
      <c r="GW275" s="75"/>
      <c r="GX275" s="75"/>
      <c r="GY275" s="75"/>
      <c r="GZ275" s="75"/>
      <c r="HA275" s="75"/>
      <c r="HB275" s="75"/>
      <c r="HC275" s="75"/>
      <c r="HD275" s="75"/>
      <c r="HE275" s="75"/>
      <c r="HF275" s="75"/>
      <c r="HG275" s="75"/>
      <c r="HH275" s="75"/>
      <c r="HI275" s="75"/>
      <c r="HJ275" s="75"/>
      <c r="HK275" s="75"/>
      <c r="HL275" s="75"/>
      <c r="HM275" s="75"/>
      <c r="HN275" s="75"/>
      <c r="HO275" s="75"/>
      <c r="HP275" s="75"/>
      <c r="HQ275" s="75"/>
      <c r="HR275" s="75"/>
      <c r="HS275" s="75"/>
      <c r="HT275" s="75"/>
      <c r="HU275" s="75"/>
      <c r="HV275" s="75"/>
      <c r="HW275" s="75"/>
      <c r="HX275" s="75"/>
      <c r="HY275" s="75"/>
      <c r="HZ275" s="75"/>
      <c r="IA275" s="75"/>
      <c r="IB275" s="75"/>
      <c r="IC275" s="75"/>
      <c r="ID275" s="75"/>
      <c r="IE275" s="75"/>
      <c r="IF275" s="75"/>
      <c r="IG275" s="75"/>
      <c r="IH275" s="75"/>
      <c r="II275" s="75"/>
      <c r="IJ275" s="75"/>
      <c r="IK275" s="75"/>
      <c r="IL275" s="75"/>
      <c r="IM275" s="75"/>
      <c r="IN275" s="75"/>
      <c r="IO275" s="75"/>
      <c r="IP275" s="75"/>
      <c r="IQ275" s="75"/>
      <c r="IR275" s="75"/>
      <c r="IS275" s="75"/>
      <c r="IT275" s="75"/>
      <c r="IU275" s="75"/>
      <c r="IV275" s="75"/>
      <c r="IW275" s="75"/>
      <c r="IX275" s="75"/>
      <c r="IY275" s="75"/>
      <c r="IZ275" s="75"/>
      <c r="JA275" s="75"/>
      <c r="JB275" s="75"/>
      <c r="JC275" s="75"/>
      <c r="JD275" s="75"/>
      <c r="JE275" s="75"/>
      <c r="JF275" s="75"/>
      <c r="JG275" s="75"/>
      <c r="JH275" s="75"/>
      <c r="JI275" s="75"/>
      <c r="JJ275" s="75"/>
      <c r="JK275" s="75"/>
      <c r="JL275" s="75"/>
      <c r="JM275" s="75"/>
      <c r="JN275" s="75"/>
      <c r="JO275" s="75"/>
      <c r="JP275" s="75"/>
      <c r="LL275" s="77"/>
      <c r="LM275" s="75"/>
      <c r="LN275" s="75"/>
      <c r="LO275" s="75"/>
      <c r="LP275" s="75"/>
      <c r="LQ275" s="75"/>
      <c r="LR275" s="75"/>
      <c r="LS275" s="75"/>
      <c r="LT275" s="75"/>
      <c r="LU275" s="75"/>
      <c r="LV275" s="75"/>
      <c r="LW275" s="75"/>
      <c r="LX275" s="75"/>
      <c r="LY275" s="75"/>
      <c r="LZ275" s="75"/>
      <c r="MA275" s="75"/>
      <c r="MB275" s="75"/>
      <c r="MC275" s="75"/>
      <c r="MD275" s="75"/>
      <c r="ME275" s="75"/>
      <c r="MF275" s="75"/>
      <c r="MG275" s="75"/>
      <c r="MH275" s="75"/>
      <c r="MI275" s="75"/>
      <c r="MJ275" s="75"/>
      <c r="MK275" s="75"/>
      <c r="ML275" s="75"/>
      <c r="MM275" s="75"/>
      <c r="MN275" s="75"/>
      <c r="MO275" s="75"/>
      <c r="MP275" s="75"/>
      <c r="MQ275" s="75"/>
      <c r="MR275" s="75"/>
      <c r="MS275" s="75"/>
      <c r="MT275" s="75"/>
      <c r="MU275" s="75"/>
      <c r="MV275" s="75"/>
      <c r="MW275" s="75"/>
      <c r="MX275" s="75"/>
      <c r="MY275" s="75"/>
      <c r="MZ275" s="75"/>
      <c r="NA275" s="75"/>
      <c r="NB275" s="75"/>
      <c r="NC275" s="75"/>
      <c r="ND275" s="75"/>
      <c r="NE275" s="75"/>
      <c r="NF275" s="75"/>
      <c r="NG275" s="75"/>
      <c r="NH275" s="75"/>
      <c r="NI275" s="75"/>
      <c r="NJ275" s="75"/>
      <c r="NK275" s="75"/>
      <c r="NL275" s="75"/>
      <c r="NM275" s="75"/>
      <c r="NN275" s="75"/>
      <c r="NO275" s="75"/>
      <c r="NP275" s="75"/>
      <c r="NQ275" s="75"/>
      <c r="NR275" s="75"/>
      <c r="NS275" s="75"/>
      <c r="NT275" s="75"/>
      <c r="NU275" s="75"/>
      <c r="NV275" s="75"/>
      <c r="NW275" s="75"/>
      <c r="NX275" s="75"/>
      <c r="NY275" s="75"/>
      <c r="NZ275" s="75"/>
      <c r="OA275" s="75"/>
      <c r="OB275" s="75"/>
      <c r="OC275" s="75"/>
      <c r="OD275" s="75"/>
      <c r="OE275" s="75"/>
      <c r="OF275" s="75"/>
      <c r="OG275" s="75"/>
      <c r="OH275" s="75"/>
      <c r="OI275" s="75"/>
      <c r="OJ275" s="75"/>
      <c r="OK275" s="75"/>
      <c r="OL275" s="75"/>
      <c r="OM275" s="75"/>
      <c r="ON275" s="75"/>
      <c r="OO275" s="75"/>
      <c r="OP275" s="75"/>
      <c r="OQ275" s="75"/>
      <c r="OR275" s="75"/>
      <c r="OS275" s="75"/>
      <c r="OT275" s="75"/>
      <c r="OU275" s="75"/>
      <c r="OV275" s="75"/>
      <c r="OW275" s="75"/>
      <c r="OX275" s="75"/>
      <c r="OY275" s="75"/>
      <c r="OZ275" s="75"/>
      <c r="PA275" s="75"/>
      <c r="PB275" s="75"/>
      <c r="PC275" s="75"/>
      <c r="PD275" s="75"/>
      <c r="PE275" s="75"/>
      <c r="PF275" s="75"/>
      <c r="PG275" s="75"/>
      <c r="PH275" s="75"/>
      <c r="PI275" s="75"/>
      <c r="PJ275" s="75"/>
      <c r="PK275" s="75"/>
      <c r="PL275" s="75"/>
      <c r="PM275" s="75"/>
      <c r="PN275" s="75"/>
      <c r="PO275" s="75"/>
      <c r="PP275" s="75"/>
      <c r="PQ275" s="75"/>
      <c r="PR275" s="75"/>
      <c r="PS275" s="75"/>
      <c r="PT275" s="75"/>
      <c r="PU275" s="75"/>
      <c r="PV275" s="75"/>
      <c r="PW275" s="75"/>
      <c r="PX275" s="75"/>
      <c r="PY275" s="75"/>
      <c r="PZ275" s="75"/>
      <c r="QA275" s="75"/>
      <c r="QB275" s="75"/>
      <c r="QC275" s="75"/>
      <c r="QD275" s="75"/>
      <c r="QE275" s="75"/>
      <c r="QF275" s="75"/>
      <c r="QG275" s="75"/>
      <c r="QH275" s="75"/>
      <c r="QI275" s="75"/>
      <c r="QJ275" s="75"/>
      <c r="QK275" s="75"/>
      <c r="QL275" s="75"/>
      <c r="QM275" s="75"/>
      <c r="QN275" s="75"/>
      <c r="QO275" s="75"/>
      <c r="QP275" s="75"/>
      <c r="QQ275" s="75"/>
      <c r="QR275" s="75"/>
      <c r="QS275" s="75"/>
      <c r="QT275" s="75"/>
      <c r="QU275" s="75"/>
      <c r="QV275" s="75"/>
      <c r="QW275" s="75"/>
      <c r="QX275" s="75"/>
      <c r="QY275" s="75"/>
      <c r="QZ275" s="75"/>
      <c r="RA275" s="75"/>
      <c r="RB275" s="75"/>
      <c r="RC275" s="75"/>
      <c r="RD275" s="75"/>
      <c r="RE275" s="75"/>
      <c r="RF275" s="75"/>
      <c r="RG275" s="75"/>
      <c r="RH275" s="75"/>
      <c r="RI275" s="75"/>
      <c r="RJ275" s="75"/>
      <c r="RK275" s="75"/>
      <c r="RL275" s="75"/>
      <c r="RM275" s="75"/>
      <c r="RN275" s="75"/>
      <c r="RO275" s="75"/>
      <c r="RP275" s="75"/>
      <c r="RQ275" s="75"/>
      <c r="RR275" s="75"/>
      <c r="RS275" s="75"/>
      <c r="RT275" s="75"/>
      <c r="RU275" s="75"/>
      <c r="RV275" s="75"/>
      <c r="RW275" s="75"/>
      <c r="RX275" s="75"/>
      <c r="RY275" s="75"/>
      <c r="RZ275" s="75"/>
      <c r="SA275" s="75"/>
      <c r="SB275" s="75"/>
      <c r="SC275" s="75"/>
    </row>
    <row r="276" spans="1:497" s="76" customFormat="1" x14ac:dyDescent="0.35">
      <c r="A276" s="54" t="s">
        <v>573</v>
      </c>
      <c r="B276" s="55" t="s">
        <v>365</v>
      </c>
      <c r="C276" s="56" t="s">
        <v>361</v>
      </c>
      <c r="D276" s="56"/>
      <c r="E276" s="56" t="s">
        <v>362</v>
      </c>
      <c r="F276" s="56" t="s">
        <v>0</v>
      </c>
      <c r="G276" s="57">
        <v>6</v>
      </c>
      <c r="H276" s="57"/>
      <c r="I276" s="56"/>
      <c r="J276" s="73"/>
      <c r="K276" s="74"/>
      <c r="L276" s="74"/>
      <c r="M276" s="75"/>
      <c r="N276" s="75"/>
      <c r="O276" s="75"/>
      <c r="P276" s="75"/>
      <c r="Q276" s="75"/>
      <c r="R276" s="75"/>
      <c r="S276" s="75"/>
      <c r="T276" s="75"/>
      <c r="U276" s="75"/>
      <c r="V276" s="75"/>
      <c r="W276" s="75"/>
      <c r="X276" s="75"/>
      <c r="Y276" s="75"/>
      <c r="Z276" s="75"/>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c r="CA276" s="75"/>
      <c r="CB276" s="75"/>
      <c r="CC276" s="75"/>
      <c r="CD276" s="75"/>
      <c r="CE276" s="75"/>
      <c r="CF276" s="75"/>
      <c r="CG276" s="75"/>
      <c r="CH276" s="75"/>
      <c r="CI276" s="75"/>
      <c r="CJ276" s="75"/>
      <c r="CK276" s="75"/>
      <c r="CL276" s="75"/>
      <c r="CM276" s="75"/>
      <c r="CN276" s="75"/>
      <c r="CO276" s="75"/>
      <c r="CP276" s="75"/>
      <c r="CQ276" s="75"/>
      <c r="CR276" s="75"/>
      <c r="CS276" s="75"/>
      <c r="CT276" s="75"/>
      <c r="CU276" s="75"/>
      <c r="CV276" s="75"/>
      <c r="CW276" s="75"/>
      <c r="CX276" s="75"/>
      <c r="CY276" s="75"/>
      <c r="CZ276" s="75"/>
      <c r="DA276" s="75"/>
      <c r="DB276" s="75"/>
      <c r="DC276" s="75"/>
      <c r="DD276" s="75"/>
      <c r="DE276" s="75"/>
      <c r="DF276" s="75"/>
      <c r="DG276" s="75"/>
      <c r="DH276" s="75"/>
      <c r="DI276" s="75"/>
      <c r="DJ276" s="75"/>
      <c r="DK276" s="75"/>
      <c r="DL276" s="75"/>
      <c r="DM276" s="75"/>
      <c r="DN276" s="75"/>
      <c r="DO276" s="75"/>
      <c r="DP276" s="75"/>
      <c r="DQ276" s="75"/>
      <c r="DR276" s="75"/>
      <c r="DS276" s="75"/>
      <c r="DT276" s="75"/>
      <c r="DU276" s="75"/>
      <c r="DV276" s="75"/>
      <c r="DW276" s="75"/>
      <c r="DX276" s="75"/>
      <c r="DY276" s="75"/>
      <c r="DZ276" s="75"/>
      <c r="EA276" s="75"/>
      <c r="EB276" s="75"/>
      <c r="EC276" s="75"/>
      <c r="ED276" s="75"/>
      <c r="EE276" s="75"/>
      <c r="EF276" s="75"/>
      <c r="EG276" s="75"/>
      <c r="EH276" s="75"/>
      <c r="EI276" s="75"/>
      <c r="EJ276" s="75"/>
      <c r="EK276" s="75"/>
      <c r="EL276" s="75"/>
      <c r="EM276" s="75"/>
      <c r="EN276" s="75"/>
      <c r="EO276" s="75"/>
      <c r="EP276" s="75"/>
      <c r="EQ276" s="75"/>
      <c r="ER276" s="75"/>
      <c r="ES276" s="75"/>
      <c r="ET276" s="75"/>
      <c r="EU276" s="75"/>
      <c r="EV276" s="75"/>
      <c r="EW276" s="75"/>
      <c r="EX276" s="75"/>
      <c r="EY276" s="75"/>
      <c r="EZ276" s="75"/>
      <c r="FA276" s="75"/>
      <c r="FB276" s="75"/>
      <c r="FC276" s="75"/>
      <c r="FD276" s="75"/>
      <c r="FE276" s="75"/>
      <c r="FF276" s="75"/>
      <c r="FG276" s="75"/>
      <c r="FH276" s="75"/>
      <c r="FI276" s="75"/>
      <c r="FJ276" s="75"/>
      <c r="FK276" s="75"/>
      <c r="FL276" s="75"/>
      <c r="FM276" s="75"/>
      <c r="FN276" s="75"/>
      <c r="FO276" s="75"/>
      <c r="FP276" s="75"/>
      <c r="FQ276" s="75"/>
      <c r="FR276" s="75"/>
      <c r="FS276" s="75"/>
      <c r="FT276" s="75"/>
      <c r="FU276" s="75"/>
      <c r="FV276" s="75"/>
      <c r="FW276" s="75"/>
      <c r="FX276" s="75"/>
      <c r="FY276" s="75"/>
      <c r="FZ276" s="75"/>
      <c r="GA276" s="75"/>
      <c r="GB276" s="75"/>
      <c r="GC276" s="75"/>
      <c r="GD276" s="75"/>
      <c r="GE276" s="75"/>
      <c r="GF276" s="75"/>
      <c r="GG276" s="75"/>
      <c r="GH276" s="75"/>
      <c r="GI276" s="75"/>
      <c r="GJ276" s="75"/>
      <c r="GK276" s="75"/>
      <c r="GL276" s="75"/>
      <c r="GM276" s="75"/>
      <c r="GN276" s="75"/>
      <c r="GO276" s="75"/>
      <c r="GP276" s="75"/>
      <c r="GQ276" s="75"/>
      <c r="GR276" s="75"/>
      <c r="GS276" s="75"/>
      <c r="GT276" s="75"/>
      <c r="GU276" s="75"/>
      <c r="GV276" s="75"/>
      <c r="GW276" s="75"/>
      <c r="GX276" s="75"/>
      <c r="GY276" s="75"/>
      <c r="GZ276" s="75"/>
      <c r="HA276" s="75"/>
      <c r="HB276" s="75"/>
      <c r="HC276" s="75"/>
      <c r="HD276" s="75"/>
      <c r="HE276" s="75"/>
      <c r="HF276" s="75"/>
      <c r="HG276" s="75"/>
      <c r="HH276" s="75"/>
      <c r="HI276" s="75"/>
      <c r="HJ276" s="75"/>
      <c r="HK276" s="75"/>
      <c r="HL276" s="75"/>
      <c r="HM276" s="75"/>
      <c r="HN276" s="75"/>
      <c r="HO276" s="75"/>
      <c r="HP276" s="75"/>
      <c r="HQ276" s="75"/>
      <c r="HR276" s="75"/>
      <c r="HS276" s="75"/>
      <c r="HT276" s="75"/>
      <c r="HU276" s="75"/>
      <c r="HV276" s="75"/>
      <c r="HW276" s="75"/>
      <c r="HX276" s="75"/>
      <c r="HY276" s="75"/>
      <c r="HZ276" s="75"/>
      <c r="IA276" s="75"/>
      <c r="IB276" s="75"/>
      <c r="IC276" s="75"/>
      <c r="ID276" s="75"/>
      <c r="IE276" s="75"/>
      <c r="IF276" s="75"/>
      <c r="IG276" s="75"/>
      <c r="IH276" s="75"/>
      <c r="II276" s="75"/>
      <c r="IJ276" s="75"/>
      <c r="IK276" s="75"/>
      <c r="IL276" s="75"/>
      <c r="IM276" s="75"/>
      <c r="IN276" s="75"/>
      <c r="IO276" s="75"/>
      <c r="IP276" s="75"/>
      <c r="IQ276" s="75"/>
      <c r="IR276" s="75"/>
      <c r="IS276" s="75"/>
      <c r="IT276" s="75"/>
      <c r="IU276" s="75"/>
      <c r="IV276" s="75"/>
      <c r="IW276" s="75"/>
      <c r="IX276" s="75"/>
      <c r="IY276" s="75"/>
      <c r="IZ276" s="75"/>
      <c r="JA276" s="75"/>
      <c r="JB276" s="75"/>
      <c r="JC276" s="75"/>
      <c r="JD276" s="75"/>
      <c r="JE276" s="75"/>
      <c r="JF276" s="75"/>
      <c r="JG276" s="75"/>
      <c r="JH276" s="75"/>
      <c r="JI276" s="75"/>
      <c r="JJ276" s="75"/>
      <c r="JK276" s="75"/>
      <c r="JL276" s="75"/>
      <c r="JM276" s="75"/>
      <c r="JN276" s="75"/>
      <c r="JO276" s="75"/>
      <c r="JP276" s="75"/>
      <c r="LL276" s="77"/>
      <c r="LM276" s="75"/>
      <c r="LN276" s="75"/>
      <c r="LO276" s="75"/>
      <c r="LP276" s="75"/>
      <c r="LQ276" s="75"/>
      <c r="LR276" s="75"/>
      <c r="LS276" s="75"/>
      <c r="LT276" s="75"/>
      <c r="LU276" s="75"/>
      <c r="LV276" s="75"/>
      <c r="LW276" s="75"/>
      <c r="LX276" s="75"/>
      <c r="LY276" s="75"/>
      <c r="LZ276" s="75"/>
      <c r="MA276" s="75"/>
      <c r="MB276" s="75"/>
      <c r="MC276" s="75"/>
      <c r="MD276" s="75"/>
      <c r="ME276" s="75"/>
      <c r="MF276" s="75"/>
      <c r="MG276" s="75"/>
      <c r="MH276" s="75"/>
      <c r="MI276" s="75"/>
      <c r="MJ276" s="75"/>
      <c r="MK276" s="75"/>
      <c r="ML276" s="75"/>
      <c r="MM276" s="75"/>
      <c r="MN276" s="75"/>
      <c r="MO276" s="75"/>
      <c r="MP276" s="75"/>
      <c r="MQ276" s="75"/>
      <c r="MR276" s="75"/>
      <c r="MS276" s="75"/>
      <c r="MT276" s="75"/>
      <c r="MU276" s="75"/>
      <c r="MV276" s="75"/>
      <c r="MW276" s="75"/>
      <c r="MX276" s="75"/>
      <c r="MY276" s="75"/>
      <c r="MZ276" s="75"/>
      <c r="NA276" s="75"/>
      <c r="NB276" s="75"/>
      <c r="NC276" s="75"/>
      <c r="ND276" s="75"/>
      <c r="NE276" s="75"/>
      <c r="NF276" s="75"/>
      <c r="NG276" s="75"/>
      <c r="NH276" s="75"/>
      <c r="NI276" s="75"/>
      <c r="NJ276" s="75"/>
      <c r="NK276" s="75"/>
      <c r="NL276" s="75"/>
      <c r="NM276" s="75"/>
      <c r="NN276" s="75"/>
      <c r="NO276" s="75"/>
      <c r="NP276" s="75"/>
      <c r="NQ276" s="75"/>
      <c r="NR276" s="75"/>
      <c r="NS276" s="75"/>
      <c r="NT276" s="75"/>
      <c r="NU276" s="75"/>
      <c r="NV276" s="75"/>
      <c r="NW276" s="75"/>
      <c r="NX276" s="75"/>
      <c r="NY276" s="75"/>
      <c r="NZ276" s="75"/>
      <c r="OA276" s="75"/>
      <c r="OB276" s="75"/>
      <c r="OC276" s="75"/>
      <c r="OD276" s="75"/>
      <c r="OE276" s="75"/>
      <c r="OF276" s="75"/>
      <c r="OG276" s="75"/>
      <c r="OH276" s="75"/>
      <c r="OI276" s="75"/>
      <c r="OJ276" s="75"/>
      <c r="OK276" s="75"/>
      <c r="OL276" s="75"/>
      <c r="OM276" s="75"/>
      <c r="ON276" s="75"/>
      <c r="OO276" s="75"/>
      <c r="OP276" s="75"/>
      <c r="OQ276" s="75"/>
      <c r="OR276" s="75"/>
      <c r="OS276" s="75"/>
      <c r="OT276" s="75"/>
      <c r="OU276" s="75"/>
      <c r="OV276" s="75"/>
      <c r="OW276" s="75"/>
      <c r="OX276" s="75"/>
      <c r="OY276" s="75"/>
      <c r="OZ276" s="75"/>
      <c r="PA276" s="75"/>
      <c r="PB276" s="75"/>
      <c r="PC276" s="75"/>
      <c r="PD276" s="75"/>
      <c r="PE276" s="75"/>
      <c r="PF276" s="75"/>
      <c r="PG276" s="75"/>
      <c r="PH276" s="75"/>
      <c r="PI276" s="75"/>
      <c r="PJ276" s="75"/>
      <c r="PK276" s="75"/>
      <c r="PL276" s="75"/>
      <c r="PM276" s="75"/>
      <c r="PN276" s="75"/>
      <c r="PO276" s="75"/>
      <c r="PP276" s="75"/>
      <c r="PQ276" s="75"/>
      <c r="PR276" s="75"/>
      <c r="PS276" s="75"/>
      <c r="PT276" s="75"/>
      <c r="PU276" s="75"/>
      <c r="PV276" s="75"/>
      <c r="PW276" s="75"/>
      <c r="PX276" s="75"/>
      <c r="PY276" s="75"/>
      <c r="PZ276" s="75"/>
      <c r="QA276" s="75"/>
      <c r="QB276" s="75"/>
      <c r="QC276" s="75"/>
      <c r="QD276" s="75"/>
      <c r="QE276" s="75"/>
      <c r="QF276" s="75"/>
      <c r="QG276" s="75"/>
      <c r="QH276" s="75"/>
      <c r="QI276" s="75"/>
      <c r="QJ276" s="75"/>
      <c r="QK276" s="75"/>
      <c r="QL276" s="75"/>
      <c r="QM276" s="75"/>
      <c r="QN276" s="75"/>
      <c r="QO276" s="75"/>
      <c r="QP276" s="75"/>
      <c r="QQ276" s="75"/>
      <c r="QR276" s="75"/>
      <c r="QS276" s="75"/>
      <c r="QT276" s="75"/>
      <c r="QU276" s="75"/>
      <c r="QV276" s="75"/>
      <c r="QW276" s="75"/>
      <c r="QX276" s="75"/>
      <c r="QY276" s="75"/>
      <c r="QZ276" s="75"/>
      <c r="RA276" s="75"/>
      <c r="RB276" s="75"/>
      <c r="RC276" s="75"/>
      <c r="RD276" s="75"/>
      <c r="RE276" s="75"/>
      <c r="RF276" s="75"/>
      <c r="RG276" s="75"/>
      <c r="RH276" s="75"/>
      <c r="RI276" s="75"/>
      <c r="RJ276" s="75"/>
      <c r="RK276" s="75"/>
      <c r="RL276" s="75"/>
      <c r="RM276" s="75"/>
      <c r="RN276" s="75"/>
      <c r="RO276" s="75"/>
      <c r="RP276" s="75"/>
      <c r="RQ276" s="75"/>
      <c r="RR276" s="75"/>
      <c r="RS276" s="75"/>
      <c r="RT276" s="75"/>
      <c r="RU276" s="75"/>
      <c r="RV276" s="75"/>
      <c r="RW276" s="75"/>
      <c r="RX276" s="75"/>
      <c r="RY276" s="75"/>
      <c r="RZ276" s="75"/>
      <c r="SA276" s="75"/>
      <c r="SB276" s="75"/>
      <c r="SC276" s="75"/>
    </row>
    <row r="277" spans="1:497" s="23" customFormat="1" ht="32" x14ac:dyDescent="0.35">
      <c r="A277" s="26" t="s">
        <v>574</v>
      </c>
      <c r="B277" s="16" t="s">
        <v>63</v>
      </c>
      <c r="C277" s="8"/>
      <c r="D277" s="8"/>
      <c r="E277" s="8"/>
      <c r="F277" s="8" t="s">
        <v>0</v>
      </c>
      <c r="G277" s="14">
        <v>60</v>
      </c>
      <c r="H277" s="22"/>
      <c r="I277" s="22"/>
      <c r="J277" s="24"/>
      <c r="K277" s="7"/>
      <c r="L277" s="7"/>
    </row>
    <row r="278" spans="1:497" s="23" customFormat="1" x14ac:dyDescent="0.35">
      <c r="A278" s="8"/>
      <c r="B278" s="34"/>
      <c r="C278" s="10"/>
      <c r="D278" s="10"/>
      <c r="E278" s="10"/>
      <c r="F278" s="10"/>
      <c r="G278" s="14"/>
      <c r="H278" s="14"/>
      <c r="I278" s="22"/>
      <c r="J278" s="24"/>
      <c r="K278" s="7"/>
      <c r="L278" s="7"/>
    </row>
    <row r="279" spans="1:497" s="23" customFormat="1" x14ac:dyDescent="0.35">
      <c r="A279" s="26" t="s">
        <v>575</v>
      </c>
      <c r="B279" s="34" t="s">
        <v>65</v>
      </c>
      <c r="C279" s="8"/>
      <c r="D279" s="8"/>
      <c r="E279" s="8"/>
      <c r="F279" s="8"/>
      <c r="G279" s="22"/>
      <c r="H279" s="14"/>
      <c r="I279" s="22"/>
      <c r="J279" s="24"/>
      <c r="K279" s="7"/>
      <c r="L279" s="7"/>
    </row>
    <row r="280" spans="1:497" s="23" customFormat="1" ht="32" x14ac:dyDescent="0.35">
      <c r="A280" s="26" t="s">
        <v>576</v>
      </c>
      <c r="B280" s="9" t="s">
        <v>11</v>
      </c>
      <c r="C280" s="8" t="s">
        <v>23</v>
      </c>
      <c r="D280" s="8"/>
      <c r="E280" s="8" t="s">
        <v>24</v>
      </c>
      <c r="F280" s="8" t="s">
        <v>67</v>
      </c>
      <c r="G280" s="14">
        <v>720</v>
      </c>
      <c r="H280" s="14"/>
      <c r="I280" s="22"/>
      <c r="J280" s="24"/>
      <c r="K280" s="7"/>
      <c r="L280" s="7"/>
    </row>
    <row r="281" spans="1:497" s="23" customFormat="1" ht="32" x14ac:dyDescent="0.35">
      <c r="A281" s="26" t="s">
        <v>577</v>
      </c>
      <c r="B281" s="9" t="s">
        <v>275</v>
      </c>
      <c r="C281" s="8">
        <v>91932</v>
      </c>
      <c r="D281" s="8"/>
      <c r="E281" s="8" t="s">
        <v>21</v>
      </c>
      <c r="F281" s="8" t="s">
        <v>67</v>
      </c>
      <c r="G281" s="14">
        <f>G280</f>
        <v>720</v>
      </c>
      <c r="H281" s="14"/>
      <c r="I281" s="22"/>
      <c r="J281" s="24"/>
      <c r="K281" s="7"/>
      <c r="L281" s="7"/>
    </row>
    <row r="282" spans="1:497" s="23" customFormat="1" x14ac:dyDescent="0.35">
      <c r="A282" s="26" t="s">
        <v>578</v>
      </c>
      <c r="B282" s="9" t="s">
        <v>72</v>
      </c>
      <c r="C282" s="8"/>
      <c r="D282" s="8"/>
      <c r="E282" s="8"/>
      <c r="F282" s="8" t="s">
        <v>67</v>
      </c>
      <c r="G282" s="14">
        <v>360</v>
      </c>
      <c r="H282" s="14"/>
      <c r="I282" s="22"/>
      <c r="J282" s="24"/>
      <c r="K282" s="7"/>
      <c r="L282" s="7"/>
    </row>
    <row r="283" spans="1:497" s="23" customFormat="1" x14ac:dyDescent="0.35">
      <c r="A283" s="26" t="s">
        <v>579</v>
      </c>
      <c r="B283" s="9" t="s">
        <v>74</v>
      </c>
      <c r="C283" s="8"/>
      <c r="D283" s="8"/>
      <c r="E283" s="8"/>
      <c r="F283" s="8" t="s">
        <v>67</v>
      </c>
      <c r="G283" s="14">
        <v>2</v>
      </c>
      <c r="H283" s="14"/>
      <c r="I283" s="22"/>
      <c r="J283" s="24"/>
      <c r="K283" s="7"/>
      <c r="L283" s="7"/>
    </row>
    <row r="284" spans="1:497" x14ac:dyDescent="0.35">
      <c r="A284" s="26" t="s">
        <v>580</v>
      </c>
      <c r="B284" s="16" t="s">
        <v>277</v>
      </c>
      <c r="C284" s="8"/>
      <c r="D284" s="8"/>
      <c r="E284" s="8" t="s">
        <v>21</v>
      </c>
      <c r="F284" s="8" t="s">
        <v>0</v>
      </c>
      <c r="G284" s="14">
        <f>G281*2.4</f>
        <v>1728</v>
      </c>
      <c r="H284" s="14"/>
      <c r="I284" s="8"/>
      <c r="J284" s="24"/>
      <c r="K284" s="7"/>
      <c r="L284" s="7"/>
    </row>
    <row r="285" spans="1:497" x14ac:dyDescent="0.35">
      <c r="A285" s="26" t="s">
        <v>581</v>
      </c>
      <c r="B285" s="16" t="s">
        <v>78</v>
      </c>
      <c r="C285" s="8"/>
      <c r="D285" s="8"/>
      <c r="E285" s="8"/>
      <c r="F285" s="8" t="s">
        <v>0</v>
      </c>
      <c r="G285" s="14">
        <v>60</v>
      </c>
      <c r="H285" s="14"/>
      <c r="I285" s="8"/>
      <c r="J285" s="24"/>
      <c r="K285" s="7"/>
      <c r="L285" s="7"/>
    </row>
    <row r="286" spans="1:497" x14ac:dyDescent="0.35">
      <c r="A286" s="26" t="s">
        <v>582</v>
      </c>
      <c r="B286" s="16" t="s">
        <v>80</v>
      </c>
      <c r="C286" s="8"/>
      <c r="D286" s="8"/>
      <c r="E286" s="8"/>
      <c r="F286" s="8" t="s">
        <v>0</v>
      </c>
      <c r="G286" s="14">
        <v>180</v>
      </c>
      <c r="H286" s="14"/>
      <c r="I286" s="8"/>
      <c r="J286" s="24"/>
      <c r="K286" s="7"/>
      <c r="L286" s="7"/>
    </row>
    <row r="287" spans="1:497" x14ac:dyDescent="0.35">
      <c r="A287" s="26" t="s">
        <v>583</v>
      </c>
      <c r="B287" s="16" t="s">
        <v>246</v>
      </c>
      <c r="C287" s="8"/>
      <c r="D287" s="8"/>
      <c r="E287" s="8"/>
      <c r="F287" s="8" t="s">
        <v>0</v>
      </c>
      <c r="G287" s="14">
        <f>G284+G289*2</f>
        <v>2530</v>
      </c>
      <c r="H287" s="14"/>
      <c r="I287" s="8"/>
      <c r="J287" s="24"/>
      <c r="K287" s="7"/>
      <c r="L287" s="7"/>
    </row>
    <row r="288" spans="1:497" x14ac:dyDescent="0.35">
      <c r="A288" s="26" t="s">
        <v>584</v>
      </c>
      <c r="B288" s="16" t="s">
        <v>84</v>
      </c>
      <c r="C288" s="8"/>
      <c r="D288" s="8"/>
      <c r="E288" s="8"/>
      <c r="F288" s="8" t="s">
        <v>0</v>
      </c>
      <c r="G288" s="14">
        <v>80</v>
      </c>
      <c r="H288" s="14"/>
      <c r="I288" s="8"/>
      <c r="J288" s="24"/>
      <c r="K288" s="7"/>
      <c r="L288" s="7"/>
    </row>
    <row r="289" spans="1:12" x14ac:dyDescent="0.35">
      <c r="A289" s="26" t="s">
        <v>585</v>
      </c>
      <c r="B289" s="16" t="s">
        <v>234</v>
      </c>
      <c r="C289" s="8"/>
      <c r="D289" s="8"/>
      <c r="E289" s="8"/>
      <c r="F289" s="8" t="s">
        <v>0</v>
      </c>
      <c r="G289" s="14">
        <f>G282*1.1+5</f>
        <v>401.00000000000006</v>
      </c>
      <c r="H289" s="14"/>
      <c r="I289" s="8"/>
      <c r="J289" s="24"/>
      <c r="K289" s="7"/>
      <c r="L289" s="7"/>
    </row>
    <row r="290" spans="1:12" x14ac:dyDescent="0.35">
      <c r="A290" s="8"/>
      <c r="B290" s="34"/>
      <c r="C290" s="8"/>
      <c r="D290" s="8"/>
      <c r="E290" s="8"/>
      <c r="F290" s="8"/>
      <c r="G290" s="22"/>
      <c r="H290" s="15"/>
      <c r="I290" s="8"/>
      <c r="J290" s="24"/>
      <c r="K290" s="7"/>
      <c r="L290" s="7"/>
    </row>
    <row r="291" spans="1:12" s="18" customFormat="1" x14ac:dyDescent="0.35">
      <c r="A291" s="8" t="s">
        <v>26</v>
      </c>
      <c r="B291" s="34" t="s">
        <v>331</v>
      </c>
      <c r="C291" s="28"/>
      <c r="D291" s="28"/>
      <c r="E291" s="8"/>
      <c r="F291" s="8"/>
      <c r="G291" s="14"/>
      <c r="H291" s="15"/>
      <c r="I291" s="8"/>
      <c r="J291" s="24"/>
      <c r="K291" s="17"/>
      <c r="L291" s="17"/>
    </row>
    <row r="292" spans="1:12" x14ac:dyDescent="0.35">
      <c r="A292" s="26" t="s">
        <v>586</v>
      </c>
      <c r="B292" s="34" t="s">
        <v>28</v>
      </c>
      <c r="C292" s="10"/>
      <c r="D292" s="10"/>
      <c r="E292" s="10"/>
      <c r="F292" s="10"/>
      <c r="G292" s="14"/>
      <c r="H292" s="15"/>
      <c r="I292" s="8"/>
      <c r="J292" s="24"/>
      <c r="K292" s="7"/>
      <c r="L292" s="7"/>
    </row>
    <row r="293" spans="1:12" x14ac:dyDescent="0.35">
      <c r="A293" s="26"/>
      <c r="B293" s="9" t="s">
        <v>29</v>
      </c>
      <c r="C293" s="8"/>
      <c r="D293" s="8"/>
      <c r="E293" s="8"/>
      <c r="F293" s="8"/>
      <c r="G293" s="19"/>
      <c r="H293" s="15"/>
      <c r="I293" s="8"/>
      <c r="J293" s="24"/>
      <c r="K293" s="7"/>
      <c r="L293" s="7"/>
    </row>
    <row r="294" spans="1:12" x14ac:dyDescent="0.35">
      <c r="A294" s="26" t="s">
        <v>587</v>
      </c>
      <c r="B294" s="9" t="s">
        <v>238</v>
      </c>
      <c r="C294" s="8" t="s">
        <v>237</v>
      </c>
      <c r="D294" s="8"/>
      <c r="E294" s="19" t="s">
        <v>30</v>
      </c>
      <c r="F294" s="8" t="s">
        <v>0</v>
      </c>
      <c r="G294" s="14">
        <v>1</v>
      </c>
      <c r="H294" s="15"/>
      <c r="I294" s="8"/>
      <c r="J294" s="24"/>
      <c r="K294" s="7"/>
      <c r="L294" s="7"/>
    </row>
    <row r="295" spans="1:12" x14ac:dyDescent="0.35">
      <c r="A295" s="26" t="s">
        <v>588</v>
      </c>
      <c r="B295" s="9" t="s">
        <v>240</v>
      </c>
      <c r="C295" s="8" t="s">
        <v>239</v>
      </c>
      <c r="D295" s="8"/>
      <c r="E295" s="8"/>
      <c r="F295" s="8" t="s">
        <v>0</v>
      </c>
      <c r="G295" s="19">
        <f>G294</f>
        <v>1</v>
      </c>
      <c r="H295" s="8"/>
      <c r="I295" s="8"/>
      <c r="J295" s="24"/>
      <c r="K295" s="7"/>
      <c r="L295" s="7"/>
    </row>
    <row r="296" spans="1:12" ht="32" x14ac:dyDescent="0.35">
      <c r="A296" s="26" t="s">
        <v>589</v>
      </c>
      <c r="B296" s="9" t="s">
        <v>31</v>
      </c>
      <c r="C296" s="8" t="s">
        <v>235</v>
      </c>
      <c r="D296" s="8"/>
      <c r="E296" s="8" t="s">
        <v>236</v>
      </c>
      <c r="F296" s="8" t="s">
        <v>0</v>
      </c>
      <c r="G296" s="19">
        <f>G294</f>
        <v>1</v>
      </c>
      <c r="H296" s="19"/>
      <c r="I296" s="8"/>
      <c r="J296" s="24"/>
      <c r="K296" s="7"/>
      <c r="L296" s="7"/>
    </row>
    <row r="297" spans="1:12" ht="48" x14ac:dyDescent="0.35">
      <c r="A297" s="26" t="s">
        <v>590</v>
      </c>
      <c r="B297" s="9" t="s">
        <v>32</v>
      </c>
      <c r="C297" s="8" t="s">
        <v>33</v>
      </c>
      <c r="D297" s="8"/>
      <c r="E297" s="8" t="s">
        <v>34</v>
      </c>
      <c r="F297" s="8" t="s">
        <v>0</v>
      </c>
      <c r="G297" s="19">
        <f>G294</f>
        <v>1</v>
      </c>
      <c r="H297" s="19"/>
      <c r="I297" s="8"/>
      <c r="J297" s="24"/>
      <c r="K297" s="7"/>
      <c r="L297" s="7"/>
    </row>
    <row r="298" spans="1:12" x14ac:dyDescent="0.35">
      <c r="A298" s="26" t="s">
        <v>591</v>
      </c>
      <c r="B298" s="9" t="s">
        <v>54</v>
      </c>
      <c r="C298" s="8" t="s">
        <v>55</v>
      </c>
      <c r="D298" s="8"/>
      <c r="E298" s="8" t="s">
        <v>34</v>
      </c>
      <c r="F298" s="8" t="s">
        <v>0</v>
      </c>
      <c r="G298" s="19">
        <f>G294</f>
        <v>1</v>
      </c>
      <c r="H298" s="19"/>
      <c r="I298" s="8"/>
      <c r="J298" s="24"/>
      <c r="K298" s="7"/>
      <c r="L298" s="7"/>
    </row>
    <row r="299" spans="1:12" x14ac:dyDescent="0.35">
      <c r="A299" s="26" t="s">
        <v>592</v>
      </c>
      <c r="B299" s="16" t="s">
        <v>35</v>
      </c>
      <c r="C299" s="8" t="s">
        <v>36</v>
      </c>
      <c r="D299" s="8"/>
      <c r="E299" s="8" t="s">
        <v>37</v>
      </c>
      <c r="F299" s="8" t="s">
        <v>0</v>
      </c>
      <c r="G299" s="19">
        <f>G294</f>
        <v>1</v>
      </c>
      <c r="H299" s="14"/>
      <c r="I299" s="8"/>
      <c r="J299" s="24"/>
      <c r="K299" s="7"/>
      <c r="L299" s="7"/>
    </row>
    <row r="300" spans="1:12" x14ac:dyDescent="0.35">
      <c r="A300" s="26" t="s">
        <v>593</v>
      </c>
      <c r="B300" s="9" t="s">
        <v>38</v>
      </c>
      <c r="C300" s="8" t="s">
        <v>40</v>
      </c>
      <c r="D300" s="8"/>
      <c r="E300" s="8" t="s">
        <v>30</v>
      </c>
      <c r="F300" s="8" t="s">
        <v>0</v>
      </c>
      <c r="G300" s="19">
        <f>G294</f>
        <v>1</v>
      </c>
      <c r="H300" s="14"/>
      <c r="I300" s="8"/>
      <c r="J300" s="24"/>
      <c r="K300" s="7"/>
      <c r="L300" s="7"/>
    </row>
    <row r="301" spans="1:12" x14ac:dyDescent="0.35">
      <c r="A301" s="26" t="s">
        <v>594</v>
      </c>
      <c r="B301" s="9" t="s">
        <v>301</v>
      </c>
      <c r="C301" s="8" t="s">
        <v>39</v>
      </c>
      <c r="D301" s="8"/>
      <c r="E301" s="8" t="s">
        <v>34</v>
      </c>
      <c r="F301" s="8" t="s">
        <v>0</v>
      </c>
      <c r="G301" s="14">
        <v>4</v>
      </c>
      <c r="H301" s="14"/>
      <c r="I301" s="8"/>
      <c r="J301" s="24"/>
      <c r="K301" s="7"/>
      <c r="L301" s="7"/>
    </row>
    <row r="302" spans="1:12" x14ac:dyDescent="0.35">
      <c r="A302" s="26" t="s">
        <v>595</v>
      </c>
      <c r="B302" s="9" t="s">
        <v>41</v>
      </c>
      <c r="C302" s="8" t="s">
        <v>42</v>
      </c>
      <c r="D302" s="8">
        <v>30412121802</v>
      </c>
      <c r="E302" s="19" t="s">
        <v>30</v>
      </c>
      <c r="F302" s="8" t="s">
        <v>0</v>
      </c>
      <c r="G302" s="19">
        <f>G294</f>
        <v>1</v>
      </c>
      <c r="H302" s="14"/>
      <c r="I302" s="8"/>
      <c r="J302" s="24"/>
      <c r="K302" s="7"/>
      <c r="L302" s="7"/>
    </row>
    <row r="303" spans="1:12" x14ac:dyDescent="0.35">
      <c r="A303" s="26" t="s">
        <v>596</v>
      </c>
      <c r="B303" s="9" t="s">
        <v>43</v>
      </c>
      <c r="C303" s="8" t="s">
        <v>303</v>
      </c>
      <c r="D303" s="8"/>
      <c r="E303" s="8" t="s">
        <v>44</v>
      </c>
      <c r="F303" s="8" t="s">
        <v>0</v>
      </c>
      <c r="G303" s="19">
        <f>G294</f>
        <v>1</v>
      </c>
      <c r="H303" s="19"/>
      <c r="I303" s="8"/>
      <c r="J303" s="24"/>
      <c r="K303" s="7"/>
      <c r="L303" s="7"/>
    </row>
    <row r="304" spans="1:12" x14ac:dyDescent="0.35">
      <c r="A304" s="26" t="s">
        <v>597</v>
      </c>
      <c r="B304" s="9" t="s">
        <v>45</v>
      </c>
      <c r="C304" s="8" t="s">
        <v>306</v>
      </c>
      <c r="D304" s="8"/>
      <c r="E304" s="8" t="s">
        <v>44</v>
      </c>
      <c r="F304" s="8" t="s">
        <v>0</v>
      </c>
      <c r="G304" s="19">
        <f>G294</f>
        <v>1</v>
      </c>
      <c r="H304" s="19"/>
      <c r="I304" s="8"/>
      <c r="J304" s="24"/>
      <c r="K304" s="7"/>
      <c r="L304" s="7"/>
    </row>
    <row r="305" spans="1:12" x14ac:dyDescent="0.35">
      <c r="A305" s="26" t="s">
        <v>598</v>
      </c>
      <c r="B305" s="9" t="s">
        <v>305</v>
      </c>
      <c r="C305" s="8" t="s">
        <v>304</v>
      </c>
      <c r="D305" s="8"/>
      <c r="E305" s="8" t="s">
        <v>44</v>
      </c>
      <c r="F305" s="8" t="s">
        <v>0</v>
      </c>
      <c r="G305" s="19">
        <f>2*G303</f>
        <v>2</v>
      </c>
      <c r="H305" s="14"/>
      <c r="I305" s="8"/>
      <c r="J305" s="24"/>
      <c r="K305" s="7"/>
      <c r="L305" s="7"/>
    </row>
    <row r="306" spans="1:12" ht="32" x14ac:dyDescent="0.35">
      <c r="A306" s="26" t="s">
        <v>599</v>
      </c>
      <c r="B306" s="9" t="s">
        <v>527</v>
      </c>
      <c r="C306" s="8" t="s">
        <v>526</v>
      </c>
      <c r="D306" s="8"/>
      <c r="E306" s="8" t="s">
        <v>48</v>
      </c>
      <c r="F306" s="8" t="s">
        <v>0</v>
      </c>
      <c r="G306" s="14">
        <v>1</v>
      </c>
      <c r="H306" s="14"/>
      <c r="I306" s="8"/>
      <c r="J306" s="24"/>
      <c r="K306" s="40"/>
      <c r="L306" s="7"/>
    </row>
    <row r="307" spans="1:12" ht="32" x14ac:dyDescent="0.35">
      <c r="A307" s="26" t="s">
        <v>600</v>
      </c>
      <c r="B307" s="9" t="s">
        <v>49</v>
      </c>
      <c r="C307" s="8" t="s">
        <v>241</v>
      </c>
      <c r="D307" s="8"/>
      <c r="E307" s="8" t="s">
        <v>185</v>
      </c>
      <c r="F307" s="8" t="s">
        <v>0</v>
      </c>
      <c r="G307" s="14">
        <v>9</v>
      </c>
      <c r="H307" s="14"/>
      <c r="I307" s="8"/>
      <c r="J307" s="24"/>
      <c r="K307" s="7"/>
      <c r="L307" s="7"/>
    </row>
    <row r="308" spans="1:12" x14ac:dyDescent="0.35">
      <c r="A308" s="26" t="s">
        <v>601</v>
      </c>
      <c r="B308" s="16" t="s">
        <v>50</v>
      </c>
      <c r="C308" s="8" t="s">
        <v>51</v>
      </c>
      <c r="D308" s="8"/>
      <c r="E308" s="8"/>
      <c r="F308" s="8" t="s">
        <v>0</v>
      </c>
      <c r="G308" s="19">
        <v>4</v>
      </c>
      <c r="H308" s="14"/>
      <c r="I308" s="8"/>
      <c r="J308" s="24"/>
      <c r="K308" s="7"/>
      <c r="L308" s="7"/>
    </row>
    <row r="309" spans="1:12" x14ac:dyDescent="0.35">
      <c r="A309" s="26" t="s">
        <v>602</v>
      </c>
      <c r="B309" s="16" t="s">
        <v>156</v>
      </c>
      <c r="C309" s="8"/>
      <c r="D309" s="8"/>
      <c r="E309" s="8"/>
      <c r="F309" s="8" t="s">
        <v>0</v>
      </c>
      <c r="G309" s="14">
        <f>G294</f>
        <v>1</v>
      </c>
      <c r="H309" s="14"/>
      <c r="I309" s="8"/>
      <c r="J309" s="24"/>
      <c r="K309" s="7"/>
      <c r="L309" s="7"/>
    </row>
    <row r="310" spans="1:12" x14ac:dyDescent="0.35">
      <c r="A310" s="26" t="s">
        <v>603</v>
      </c>
      <c r="B310" s="16" t="s">
        <v>187</v>
      </c>
      <c r="C310" s="8" t="s">
        <v>184</v>
      </c>
      <c r="D310" s="8"/>
      <c r="E310" s="8" t="s">
        <v>22</v>
      </c>
      <c r="F310" s="8" t="s">
        <v>0</v>
      </c>
      <c r="G310" s="14">
        <f>2*G294</f>
        <v>2</v>
      </c>
      <c r="H310" s="14"/>
      <c r="I310" s="8"/>
      <c r="J310" s="24"/>
      <c r="K310" s="7"/>
      <c r="L310" s="7"/>
    </row>
    <row r="311" spans="1:12" x14ac:dyDescent="0.35">
      <c r="A311" s="26" t="s">
        <v>604</v>
      </c>
      <c r="B311" s="16" t="s">
        <v>242</v>
      </c>
      <c r="C311" s="8" t="s">
        <v>243</v>
      </c>
      <c r="D311" s="8"/>
      <c r="E311" s="8" t="s">
        <v>22</v>
      </c>
      <c r="F311" s="8" t="s">
        <v>0</v>
      </c>
      <c r="G311" s="14">
        <f>2*G294</f>
        <v>2</v>
      </c>
      <c r="H311" s="14"/>
      <c r="I311" s="8"/>
      <c r="J311" s="24"/>
      <c r="K311" s="7"/>
      <c r="L311" s="7"/>
    </row>
    <row r="312" spans="1:12" x14ac:dyDescent="0.35">
      <c r="A312" s="26" t="s">
        <v>605</v>
      </c>
      <c r="B312" s="16" t="s">
        <v>188</v>
      </c>
      <c r="C312" s="8" t="s">
        <v>186</v>
      </c>
      <c r="D312" s="8"/>
      <c r="E312" s="8" t="s">
        <v>34</v>
      </c>
      <c r="F312" s="8" t="s">
        <v>0</v>
      </c>
      <c r="G312" s="14">
        <f>G294</f>
        <v>1</v>
      </c>
      <c r="H312" s="14"/>
      <c r="I312" s="8"/>
      <c r="J312" s="24"/>
      <c r="K312" s="7"/>
      <c r="L312" s="7"/>
    </row>
    <row r="313" spans="1:12" x14ac:dyDescent="0.35">
      <c r="A313" s="26" t="s">
        <v>606</v>
      </c>
      <c r="B313" s="16" t="s">
        <v>302</v>
      </c>
      <c r="C313" s="8" t="s">
        <v>183</v>
      </c>
      <c r="D313" s="8"/>
      <c r="E313" s="8" t="s">
        <v>34</v>
      </c>
      <c r="F313" s="8" t="s">
        <v>0</v>
      </c>
      <c r="G313" s="14">
        <v>2</v>
      </c>
      <c r="H313" s="14"/>
      <c r="I313" s="8"/>
      <c r="J313" s="24"/>
      <c r="K313" s="7"/>
      <c r="L313" s="7"/>
    </row>
    <row r="314" spans="1:12" x14ac:dyDescent="0.35">
      <c r="A314" s="26" t="s">
        <v>607</v>
      </c>
      <c r="B314" s="16" t="s">
        <v>189</v>
      </c>
      <c r="C314" s="8" t="s">
        <v>173</v>
      </c>
      <c r="D314" s="8"/>
      <c r="E314" s="19" t="s">
        <v>30</v>
      </c>
      <c r="F314" s="8" t="s">
        <v>0</v>
      </c>
      <c r="G314" s="14">
        <f>G294</f>
        <v>1</v>
      </c>
      <c r="H314" s="14"/>
      <c r="I314" s="8"/>
      <c r="J314" s="24"/>
      <c r="K314" s="7"/>
      <c r="L314" s="7"/>
    </row>
    <row r="315" spans="1:12" x14ac:dyDescent="0.35">
      <c r="A315" s="26" t="s">
        <v>608</v>
      </c>
      <c r="B315" s="16" t="s">
        <v>174</v>
      </c>
      <c r="C315" s="8"/>
      <c r="D315" s="8"/>
      <c r="E315" s="8" t="s">
        <v>44</v>
      </c>
      <c r="F315" s="8" t="s">
        <v>0</v>
      </c>
      <c r="G315" s="14">
        <f>G294</f>
        <v>1</v>
      </c>
      <c r="H315" s="14"/>
      <c r="I315" s="8"/>
      <c r="J315" s="24"/>
      <c r="K315" s="7"/>
      <c r="L315" s="7"/>
    </row>
    <row r="316" spans="1:12" x14ac:dyDescent="0.35">
      <c r="A316" s="26" t="s">
        <v>609</v>
      </c>
      <c r="B316" s="16" t="s">
        <v>52</v>
      </c>
      <c r="C316" s="8" t="s">
        <v>53</v>
      </c>
      <c r="D316" s="8"/>
      <c r="E316" s="8" t="s">
        <v>30</v>
      </c>
      <c r="F316" s="8" t="s">
        <v>0</v>
      </c>
      <c r="G316" s="14">
        <f>G294</f>
        <v>1</v>
      </c>
      <c r="H316" s="19"/>
      <c r="I316" s="8"/>
      <c r="J316" s="24"/>
      <c r="K316" s="7"/>
      <c r="L316" s="7"/>
    </row>
    <row r="317" spans="1:12" x14ac:dyDescent="0.35">
      <c r="A317" s="26" t="s">
        <v>610</v>
      </c>
      <c r="B317" s="16" t="s">
        <v>244</v>
      </c>
      <c r="C317" s="8"/>
      <c r="D317" s="8"/>
      <c r="E317" s="8" t="s">
        <v>30</v>
      </c>
      <c r="F317" s="8" t="s">
        <v>0</v>
      </c>
      <c r="G317" s="14">
        <f>G294</f>
        <v>1</v>
      </c>
      <c r="H317" s="19"/>
      <c r="I317" s="8"/>
      <c r="J317" s="24"/>
      <c r="K317" s="7"/>
      <c r="L317" s="7"/>
    </row>
    <row r="318" spans="1:12" x14ac:dyDescent="0.35">
      <c r="A318" s="26" t="s">
        <v>611</v>
      </c>
      <c r="B318" s="16" t="s">
        <v>97</v>
      </c>
      <c r="C318" s="8" t="s">
        <v>103</v>
      </c>
      <c r="D318" s="8"/>
      <c r="E318" s="8" t="s">
        <v>22</v>
      </c>
      <c r="F318" s="8" t="s">
        <v>0</v>
      </c>
      <c r="G318" s="14">
        <f>G294</f>
        <v>1</v>
      </c>
      <c r="H318" s="14"/>
      <c r="I318" s="8"/>
      <c r="J318" s="24"/>
      <c r="K318" s="7"/>
      <c r="L318" s="7"/>
    </row>
    <row r="319" spans="1:12" x14ac:dyDescent="0.35">
      <c r="A319" s="26" t="s">
        <v>612</v>
      </c>
      <c r="B319" s="16" t="s">
        <v>98</v>
      </c>
      <c r="C319" s="8" t="s">
        <v>103</v>
      </c>
      <c r="D319" s="8"/>
      <c r="E319" s="8" t="s">
        <v>22</v>
      </c>
      <c r="F319" s="8" t="s">
        <v>0</v>
      </c>
      <c r="G319" s="14">
        <f>G294</f>
        <v>1</v>
      </c>
      <c r="H319" s="14"/>
      <c r="I319" s="8"/>
      <c r="J319" s="24"/>
      <c r="K319" s="7"/>
      <c r="L319" s="7"/>
    </row>
    <row r="320" spans="1:12" x14ac:dyDescent="0.35">
      <c r="A320" s="26"/>
      <c r="B320" s="16"/>
      <c r="C320" s="28"/>
      <c r="D320" s="28"/>
      <c r="E320" s="28"/>
      <c r="F320" s="28"/>
      <c r="G320" s="14"/>
      <c r="H320" s="14"/>
      <c r="I320" s="8"/>
      <c r="J320" s="24"/>
      <c r="K320" s="7"/>
      <c r="L320" s="7"/>
    </row>
    <row r="321" spans="1:497" x14ac:dyDescent="0.35">
      <c r="A321" s="26" t="s">
        <v>613</v>
      </c>
      <c r="B321" s="34" t="s">
        <v>57</v>
      </c>
      <c r="C321" s="28"/>
      <c r="D321" s="28"/>
      <c r="E321" s="28"/>
      <c r="F321" s="28"/>
      <c r="G321" s="36"/>
      <c r="H321" s="14"/>
      <c r="I321" s="8"/>
      <c r="J321" s="24"/>
      <c r="K321" s="7"/>
      <c r="L321" s="7"/>
    </row>
    <row r="322" spans="1:497" x14ac:dyDescent="0.35">
      <c r="A322" s="78" t="s">
        <v>614</v>
      </c>
      <c r="B322" s="79" t="s">
        <v>1290</v>
      </c>
      <c r="C322" s="80" t="s">
        <v>1289</v>
      </c>
      <c r="D322" s="80"/>
      <c r="E322" s="80" t="s">
        <v>46</v>
      </c>
      <c r="F322" s="81" t="s">
        <v>0</v>
      </c>
      <c r="G322" s="82">
        <v>4</v>
      </c>
      <c r="H322" s="14"/>
      <c r="I322" s="8"/>
      <c r="J322" s="24"/>
      <c r="K322" s="7"/>
      <c r="L322" s="7"/>
    </row>
    <row r="323" spans="1:497" s="1" customFormat="1" x14ac:dyDescent="0.35">
      <c r="A323" s="83" t="s">
        <v>614</v>
      </c>
      <c r="B323" s="84" t="s">
        <v>364</v>
      </c>
      <c r="C323" s="85" t="s">
        <v>363</v>
      </c>
      <c r="D323" s="85"/>
      <c r="E323" s="85" t="s">
        <v>362</v>
      </c>
      <c r="F323" s="85" t="s">
        <v>0</v>
      </c>
      <c r="G323" s="86">
        <v>4</v>
      </c>
      <c r="H323" s="14"/>
      <c r="I323" s="8"/>
      <c r="J323" s="24"/>
      <c r="K323" s="7"/>
      <c r="L323" s="7"/>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c r="II323" s="2"/>
      <c r="IJ323" s="2"/>
      <c r="IK323" s="2"/>
      <c r="IL323" s="2"/>
      <c r="IM323" s="2"/>
      <c r="IN323" s="2"/>
      <c r="IO323" s="2"/>
      <c r="IP323" s="2"/>
      <c r="IQ323" s="2"/>
      <c r="IR323" s="2"/>
      <c r="IS323" s="2"/>
      <c r="IT323" s="2"/>
      <c r="IU323" s="2"/>
      <c r="IV323" s="2"/>
      <c r="IW323" s="2"/>
      <c r="IX323" s="2"/>
      <c r="IY323" s="2"/>
      <c r="IZ323" s="2"/>
      <c r="JA323" s="2"/>
      <c r="JB323" s="2"/>
      <c r="JC323" s="2"/>
      <c r="JD323" s="2"/>
      <c r="JE323" s="2"/>
      <c r="JF323" s="2"/>
      <c r="JG323" s="2"/>
      <c r="JH323" s="2"/>
      <c r="JI323" s="2"/>
      <c r="JJ323" s="2"/>
      <c r="JK323" s="2"/>
      <c r="JL323" s="2"/>
      <c r="JM323" s="2"/>
      <c r="JN323" s="2"/>
      <c r="JO323" s="2"/>
      <c r="JP323" s="2"/>
      <c r="LL323" s="5"/>
      <c r="LM323" s="2"/>
      <c r="LN323" s="2"/>
      <c r="LO323" s="2"/>
      <c r="LP323" s="2"/>
      <c r="LQ323" s="2"/>
      <c r="LR323" s="2"/>
      <c r="LS323" s="2"/>
      <c r="LT323" s="2"/>
      <c r="LU323" s="2"/>
      <c r="LV323" s="2"/>
      <c r="LW323" s="2"/>
      <c r="LX323" s="2"/>
      <c r="LY323" s="2"/>
      <c r="LZ323" s="2"/>
      <c r="MA323" s="2"/>
      <c r="MB323" s="2"/>
      <c r="MC323" s="2"/>
      <c r="MD323" s="2"/>
      <c r="ME323" s="2"/>
      <c r="MF323" s="2"/>
      <c r="MG323" s="2"/>
      <c r="MH323" s="2"/>
      <c r="MI323" s="2"/>
      <c r="MJ323" s="2"/>
      <c r="MK323" s="2"/>
      <c r="ML323" s="2"/>
      <c r="MM323" s="2"/>
      <c r="MN323" s="2"/>
      <c r="MO323" s="2"/>
      <c r="MP323" s="2"/>
      <c r="MQ323" s="2"/>
      <c r="MR323" s="2"/>
      <c r="MS323" s="2"/>
      <c r="MT323" s="2"/>
      <c r="MU323" s="2"/>
      <c r="MV323" s="2"/>
      <c r="MW323" s="2"/>
      <c r="MX323" s="2"/>
      <c r="MY323" s="2"/>
      <c r="MZ323" s="2"/>
      <c r="NA323" s="2"/>
      <c r="NB323" s="2"/>
      <c r="NC323" s="2"/>
      <c r="ND323" s="2"/>
      <c r="NE323" s="2"/>
      <c r="NF323" s="2"/>
      <c r="NG323" s="2"/>
      <c r="NH323" s="2"/>
      <c r="NI323" s="2"/>
      <c r="NJ323" s="2"/>
      <c r="NK323" s="2"/>
      <c r="NL323" s="2"/>
      <c r="NM323" s="2"/>
      <c r="NN323" s="2"/>
      <c r="NO323" s="2"/>
      <c r="NP323" s="2"/>
      <c r="NQ323" s="2"/>
      <c r="NR323" s="2"/>
      <c r="NS323" s="2"/>
      <c r="NT323" s="2"/>
      <c r="NU323" s="2"/>
      <c r="NV323" s="2"/>
      <c r="NW323" s="2"/>
      <c r="NX323" s="2"/>
      <c r="NY323" s="2"/>
      <c r="NZ323" s="2"/>
      <c r="OA323" s="2"/>
      <c r="OB323" s="2"/>
      <c r="OC323" s="2"/>
      <c r="OD323" s="2"/>
      <c r="OE323" s="2"/>
      <c r="OF323" s="2"/>
      <c r="OG323" s="2"/>
      <c r="OH323" s="2"/>
      <c r="OI323" s="2"/>
      <c r="OJ323" s="2"/>
      <c r="OK323" s="2"/>
      <c r="OL323" s="2"/>
      <c r="OM323" s="2"/>
      <c r="ON323" s="2"/>
      <c r="OO323" s="2"/>
      <c r="OP323" s="2"/>
      <c r="OQ323" s="2"/>
      <c r="OR323" s="2"/>
      <c r="OS323" s="2"/>
      <c r="OT323" s="2"/>
      <c r="OU323" s="2"/>
      <c r="OV323" s="2"/>
      <c r="OW323" s="2"/>
      <c r="OX323" s="2"/>
      <c r="OY323" s="2"/>
      <c r="OZ323" s="2"/>
      <c r="PA323" s="2"/>
      <c r="PB323" s="2"/>
      <c r="PC323" s="2"/>
      <c r="PD323" s="2"/>
      <c r="PE323" s="2"/>
      <c r="PF323" s="2"/>
      <c r="PG323" s="2"/>
      <c r="PH323" s="2"/>
      <c r="PI323" s="2"/>
      <c r="PJ323" s="2"/>
      <c r="PK323" s="2"/>
      <c r="PL323" s="2"/>
      <c r="PM323" s="2"/>
      <c r="PN323" s="2"/>
      <c r="PO323" s="2"/>
      <c r="PP323" s="2"/>
      <c r="PQ323" s="2"/>
      <c r="PR323" s="2"/>
      <c r="PS323" s="2"/>
      <c r="PT323" s="2"/>
      <c r="PU323" s="2"/>
      <c r="PV323" s="2"/>
      <c r="PW323" s="2"/>
      <c r="PX323" s="2"/>
      <c r="PY323" s="2"/>
      <c r="PZ323" s="2"/>
      <c r="QA323" s="2"/>
      <c r="QB323" s="2"/>
      <c r="QC323" s="2"/>
      <c r="QD323" s="2"/>
      <c r="QE323" s="2"/>
      <c r="QF323" s="2"/>
      <c r="QG323" s="2"/>
      <c r="QH323" s="2"/>
      <c r="QI323" s="2"/>
      <c r="QJ323" s="2"/>
      <c r="QK323" s="2"/>
      <c r="QL323" s="2"/>
      <c r="QM323" s="2"/>
      <c r="QN323" s="2"/>
      <c r="QO323" s="2"/>
      <c r="QP323" s="2"/>
      <c r="QQ323" s="2"/>
      <c r="QR323" s="2"/>
      <c r="QS323" s="2"/>
      <c r="QT323" s="2"/>
      <c r="QU323" s="2"/>
      <c r="QV323" s="2"/>
      <c r="QW323" s="2"/>
      <c r="QX323" s="2"/>
      <c r="QY323" s="2"/>
      <c r="QZ323" s="2"/>
      <c r="RA323" s="2"/>
      <c r="RB323" s="2"/>
      <c r="RC323" s="2"/>
      <c r="RD323" s="2"/>
      <c r="RE323" s="2"/>
      <c r="RF323" s="2"/>
      <c r="RG323" s="2"/>
      <c r="RH323" s="2"/>
      <c r="RI323" s="2"/>
      <c r="RJ323" s="2"/>
      <c r="RK323" s="2"/>
      <c r="RL323" s="2"/>
      <c r="RM323" s="2"/>
      <c r="RN323" s="2"/>
      <c r="RO323" s="2"/>
      <c r="RP323" s="2"/>
      <c r="RQ323" s="2"/>
      <c r="RR323" s="2"/>
      <c r="RS323" s="2"/>
      <c r="RT323" s="2"/>
      <c r="RU323" s="2"/>
      <c r="RV323" s="2"/>
      <c r="RW323" s="2"/>
      <c r="RX323" s="2"/>
      <c r="RY323" s="2"/>
      <c r="RZ323" s="2"/>
      <c r="SA323" s="2"/>
      <c r="SB323" s="2"/>
      <c r="SC323" s="2"/>
    </row>
    <row r="324" spans="1:497" s="1" customFormat="1" x14ac:dyDescent="0.35">
      <c r="A324" s="83" t="s">
        <v>615</v>
      </c>
      <c r="B324" s="84" t="s">
        <v>365</v>
      </c>
      <c r="C324" s="85" t="s">
        <v>361</v>
      </c>
      <c r="D324" s="85"/>
      <c r="E324" s="85" t="s">
        <v>362</v>
      </c>
      <c r="F324" s="85" t="s">
        <v>0</v>
      </c>
      <c r="G324" s="86">
        <v>4</v>
      </c>
      <c r="H324" s="14"/>
      <c r="I324" s="8"/>
      <c r="J324" s="24"/>
      <c r="K324" s="7"/>
      <c r="L324" s="7"/>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c r="IF324" s="2"/>
      <c r="IG324" s="2"/>
      <c r="IH324" s="2"/>
      <c r="II324" s="2"/>
      <c r="IJ324" s="2"/>
      <c r="IK324" s="2"/>
      <c r="IL324" s="2"/>
      <c r="IM324" s="2"/>
      <c r="IN324" s="2"/>
      <c r="IO324" s="2"/>
      <c r="IP324" s="2"/>
      <c r="IQ324" s="2"/>
      <c r="IR324" s="2"/>
      <c r="IS324" s="2"/>
      <c r="IT324" s="2"/>
      <c r="IU324" s="2"/>
      <c r="IV324" s="2"/>
      <c r="IW324" s="2"/>
      <c r="IX324" s="2"/>
      <c r="IY324" s="2"/>
      <c r="IZ324" s="2"/>
      <c r="JA324" s="2"/>
      <c r="JB324" s="2"/>
      <c r="JC324" s="2"/>
      <c r="JD324" s="2"/>
      <c r="JE324" s="2"/>
      <c r="JF324" s="2"/>
      <c r="JG324" s="2"/>
      <c r="JH324" s="2"/>
      <c r="JI324" s="2"/>
      <c r="JJ324" s="2"/>
      <c r="JK324" s="2"/>
      <c r="JL324" s="2"/>
      <c r="JM324" s="2"/>
      <c r="JN324" s="2"/>
      <c r="JO324" s="2"/>
      <c r="JP324" s="2"/>
      <c r="LL324" s="5"/>
      <c r="LM324" s="2"/>
      <c r="LN324" s="2"/>
      <c r="LO324" s="2"/>
      <c r="LP324" s="2"/>
      <c r="LQ324" s="2"/>
      <c r="LR324" s="2"/>
      <c r="LS324" s="2"/>
      <c r="LT324" s="2"/>
      <c r="LU324" s="2"/>
      <c r="LV324" s="2"/>
      <c r="LW324" s="2"/>
      <c r="LX324" s="2"/>
      <c r="LY324" s="2"/>
      <c r="LZ324" s="2"/>
      <c r="MA324" s="2"/>
      <c r="MB324" s="2"/>
      <c r="MC324" s="2"/>
      <c r="MD324" s="2"/>
      <c r="ME324" s="2"/>
      <c r="MF324" s="2"/>
      <c r="MG324" s="2"/>
      <c r="MH324" s="2"/>
      <c r="MI324" s="2"/>
      <c r="MJ324" s="2"/>
      <c r="MK324" s="2"/>
      <c r="ML324" s="2"/>
      <c r="MM324" s="2"/>
      <c r="MN324" s="2"/>
      <c r="MO324" s="2"/>
      <c r="MP324" s="2"/>
      <c r="MQ324" s="2"/>
      <c r="MR324" s="2"/>
      <c r="MS324" s="2"/>
      <c r="MT324" s="2"/>
      <c r="MU324" s="2"/>
      <c r="MV324" s="2"/>
      <c r="MW324" s="2"/>
      <c r="MX324" s="2"/>
      <c r="MY324" s="2"/>
      <c r="MZ324" s="2"/>
      <c r="NA324" s="2"/>
      <c r="NB324" s="2"/>
      <c r="NC324" s="2"/>
      <c r="ND324" s="2"/>
      <c r="NE324" s="2"/>
      <c r="NF324" s="2"/>
      <c r="NG324" s="2"/>
      <c r="NH324" s="2"/>
      <c r="NI324" s="2"/>
      <c r="NJ324" s="2"/>
      <c r="NK324" s="2"/>
      <c r="NL324" s="2"/>
      <c r="NM324" s="2"/>
      <c r="NN324" s="2"/>
      <c r="NO324" s="2"/>
      <c r="NP324" s="2"/>
      <c r="NQ324" s="2"/>
      <c r="NR324" s="2"/>
      <c r="NS324" s="2"/>
      <c r="NT324" s="2"/>
      <c r="NU324" s="2"/>
      <c r="NV324" s="2"/>
      <c r="NW324" s="2"/>
      <c r="NX324" s="2"/>
      <c r="NY324" s="2"/>
      <c r="NZ324" s="2"/>
      <c r="OA324" s="2"/>
      <c r="OB324" s="2"/>
      <c r="OC324" s="2"/>
      <c r="OD324" s="2"/>
      <c r="OE324" s="2"/>
      <c r="OF324" s="2"/>
      <c r="OG324" s="2"/>
      <c r="OH324" s="2"/>
      <c r="OI324" s="2"/>
      <c r="OJ324" s="2"/>
      <c r="OK324" s="2"/>
      <c r="OL324" s="2"/>
      <c r="OM324" s="2"/>
      <c r="ON324" s="2"/>
      <c r="OO324" s="2"/>
      <c r="OP324" s="2"/>
      <c r="OQ324" s="2"/>
      <c r="OR324" s="2"/>
      <c r="OS324" s="2"/>
      <c r="OT324" s="2"/>
      <c r="OU324" s="2"/>
      <c r="OV324" s="2"/>
      <c r="OW324" s="2"/>
      <c r="OX324" s="2"/>
      <c r="OY324" s="2"/>
      <c r="OZ324" s="2"/>
      <c r="PA324" s="2"/>
      <c r="PB324" s="2"/>
      <c r="PC324" s="2"/>
      <c r="PD324" s="2"/>
      <c r="PE324" s="2"/>
      <c r="PF324" s="2"/>
      <c r="PG324" s="2"/>
      <c r="PH324" s="2"/>
      <c r="PI324" s="2"/>
      <c r="PJ324" s="2"/>
      <c r="PK324" s="2"/>
      <c r="PL324" s="2"/>
      <c r="PM324" s="2"/>
      <c r="PN324" s="2"/>
      <c r="PO324" s="2"/>
      <c r="PP324" s="2"/>
      <c r="PQ324" s="2"/>
      <c r="PR324" s="2"/>
      <c r="PS324" s="2"/>
      <c r="PT324" s="2"/>
      <c r="PU324" s="2"/>
      <c r="PV324" s="2"/>
      <c r="PW324" s="2"/>
      <c r="PX324" s="2"/>
      <c r="PY324" s="2"/>
      <c r="PZ324" s="2"/>
      <c r="QA324" s="2"/>
      <c r="QB324" s="2"/>
      <c r="QC324" s="2"/>
      <c r="QD324" s="2"/>
      <c r="QE324" s="2"/>
      <c r="QF324" s="2"/>
      <c r="QG324" s="2"/>
      <c r="QH324" s="2"/>
      <c r="QI324" s="2"/>
      <c r="QJ324" s="2"/>
      <c r="QK324" s="2"/>
      <c r="QL324" s="2"/>
      <c r="QM324" s="2"/>
      <c r="QN324" s="2"/>
      <c r="QO324" s="2"/>
      <c r="QP324" s="2"/>
      <c r="QQ324" s="2"/>
      <c r="QR324" s="2"/>
      <c r="QS324" s="2"/>
      <c r="QT324" s="2"/>
      <c r="QU324" s="2"/>
      <c r="QV324" s="2"/>
      <c r="QW324" s="2"/>
      <c r="QX324" s="2"/>
      <c r="QY324" s="2"/>
      <c r="QZ324" s="2"/>
      <c r="RA324" s="2"/>
      <c r="RB324" s="2"/>
      <c r="RC324" s="2"/>
      <c r="RD324" s="2"/>
      <c r="RE324" s="2"/>
      <c r="RF324" s="2"/>
      <c r="RG324" s="2"/>
      <c r="RH324" s="2"/>
      <c r="RI324" s="2"/>
      <c r="RJ324" s="2"/>
      <c r="RK324" s="2"/>
      <c r="RL324" s="2"/>
      <c r="RM324" s="2"/>
      <c r="RN324" s="2"/>
      <c r="RO324" s="2"/>
      <c r="RP324" s="2"/>
      <c r="RQ324" s="2"/>
      <c r="RR324" s="2"/>
      <c r="RS324" s="2"/>
      <c r="RT324" s="2"/>
      <c r="RU324" s="2"/>
      <c r="RV324" s="2"/>
      <c r="RW324" s="2"/>
      <c r="RX324" s="2"/>
      <c r="RY324" s="2"/>
      <c r="RZ324" s="2"/>
      <c r="SA324" s="2"/>
      <c r="SB324" s="2"/>
      <c r="SC324" s="2"/>
    </row>
    <row r="325" spans="1:497" ht="32" x14ac:dyDescent="0.35">
      <c r="A325" s="26" t="s">
        <v>616</v>
      </c>
      <c r="B325" s="16" t="s">
        <v>63</v>
      </c>
      <c r="C325" s="8"/>
      <c r="D325" s="8"/>
      <c r="E325" s="8"/>
      <c r="F325" s="8" t="s">
        <v>0</v>
      </c>
      <c r="G325" s="14">
        <v>44</v>
      </c>
      <c r="H325" s="14"/>
      <c r="I325" s="8"/>
      <c r="J325" s="24"/>
      <c r="K325" s="7"/>
      <c r="L325" s="7"/>
    </row>
    <row r="326" spans="1:497" x14ac:dyDescent="0.35">
      <c r="A326" s="8"/>
      <c r="B326" s="34"/>
      <c r="C326" s="10"/>
      <c r="D326" s="10"/>
      <c r="E326" s="10"/>
      <c r="F326" s="10"/>
      <c r="G326" s="14"/>
      <c r="H326" s="14"/>
      <c r="I326" s="8"/>
      <c r="J326" s="24"/>
      <c r="K326" s="7"/>
      <c r="L326" s="7"/>
    </row>
    <row r="327" spans="1:497" x14ac:dyDescent="0.35">
      <c r="A327" s="26" t="s">
        <v>617</v>
      </c>
      <c r="B327" s="34" t="s">
        <v>65</v>
      </c>
      <c r="C327" s="8"/>
      <c r="D327" s="8"/>
      <c r="E327" s="8"/>
      <c r="F327" s="8"/>
      <c r="G327" s="22"/>
      <c r="H327" s="14"/>
      <c r="I327" s="8"/>
      <c r="J327" s="24"/>
      <c r="K327" s="7"/>
      <c r="L327" s="7"/>
    </row>
    <row r="328" spans="1:497" ht="32" x14ac:dyDescent="0.35">
      <c r="A328" s="26" t="s">
        <v>618</v>
      </c>
      <c r="B328" s="9" t="s">
        <v>11</v>
      </c>
      <c r="C328" s="8" t="s">
        <v>23</v>
      </c>
      <c r="D328" s="8"/>
      <c r="E328" s="8" t="s">
        <v>24</v>
      </c>
      <c r="F328" s="8" t="s">
        <v>67</v>
      </c>
      <c r="G328" s="14">
        <v>660</v>
      </c>
      <c r="H328" s="14"/>
      <c r="I328" s="8"/>
      <c r="J328" s="24"/>
      <c r="K328" s="7"/>
      <c r="L328" s="7"/>
    </row>
    <row r="329" spans="1:497" ht="32" x14ac:dyDescent="0.35">
      <c r="A329" s="26" t="s">
        <v>619</v>
      </c>
      <c r="B329" s="9" t="s">
        <v>275</v>
      </c>
      <c r="C329" s="8">
        <v>91932</v>
      </c>
      <c r="D329" s="8"/>
      <c r="E329" s="8" t="s">
        <v>21</v>
      </c>
      <c r="F329" s="8" t="s">
        <v>67</v>
      </c>
      <c r="G329" s="14">
        <f>G328</f>
        <v>660</v>
      </c>
      <c r="H329" s="14"/>
      <c r="I329" s="8"/>
      <c r="J329" s="24"/>
      <c r="K329" s="7"/>
      <c r="L329" s="7"/>
    </row>
    <row r="330" spans="1:497" x14ac:dyDescent="0.35">
      <c r="A330" s="26" t="s">
        <v>620</v>
      </c>
      <c r="B330" s="9" t="s">
        <v>72</v>
      </c>
      <c r="C330" s="8"/>
      <c r="D330" s="8"/>
      <c r="E330" s="8"/>
      <c r="F330" s="8" t="s">
        <v>67</v>
      </c>
      <c r="G330" s="14">
        <v>320</v>
      </c>
      <c r="H330" s="14"/>
      <c r="I330" s="8"/>
      <c r="J330" s="24"/>
      <c r="K330" s="7"/>
      <c r="L330" s="7"/>
    </row>
    <row r="331" spans="1:497" x14ac:dyDescent="0.35">
      <c r="A331" s="26" t="s">
        <v>621</v>
      </c>
      <c r="B331" s="9" t="s">
        <v>74</v>
      </c>
      <c r="C331" s="8"/>
      <c r="D331" s="8"/>
      <c r="E331" s="8"/>
      <c r="F331" s="8" t="s">
        <v>67</v>
      </c>
      <c r="G331" s="14">
        <v>2</v>
      </c>
      <c r="H331" s="14"/>
      <c r="I331" s="8"/>
      <c r="J331" s="24"/>
      <c r="K331" s="7"/>
      <c r="L331" s="7"/>
    </row>
    <row r="332" spans="1:497" x14ac:dyDescent="0.35">
      <c r="A332" s="26" t="s">
        <v>622</v>
      </c>
      <c r="B332" s="16" t="s">
        <v>277</v>
      </c>
      <c r="C332" s="8"/>
      <c r="D332" s="8"/>
      <c r="E332" s="8" t="s">
        <v>21</v>
      </c>
      <c r="F332" s="8" t="s">
        <v>0</v>
      </c>
      <c r="G332" s="14">
        <f>G329*2.4</f>
        <v>1584</v>
      </c>
      <c r="H332" s="14"/>
      <c r="I332" s="8"/>
      <c r="J332" s="24"/>
      <c r="K332" s="7"/>
      <c r="L332" s="7"/>
    </row>
    <row r="333" spans="1:497" x14ac:dyDescent="0.35">
      <c r="A333" s="26" t="s">
        <v>623</v>
      </c>
      <c r="B333" s="16" t="s">
        <v>78</v>
      </c>
      <c r="C333" s="8"/>
      <c r="D333" s="8"/>
      <c r="E333" s="8"/>
      <c r="F333" s="8" t="s">
        <v>0</v>
      </c>
      <c r="G333" s="14">
        <v>50</v>
      </c>
      <c r="H333" s="14"/>
      <c r="I333" s="8"/>
      <c r="J333" s="24"/>
      <c r="K333" s="7"/>
      <c r="L333" s="7"/>
    </row>
    <row r="334" spans="1:497" x14ac:dyDescent="0.35">
      <c r="A334" s="26" t="s">
        <v>624</v>
      </c>
      <c r="B334" s="16" t="s">
        <v>80</v>
      </c>
      <c r="C334" s="8"/>
      <c r="D334" s="8"/>
      <c r="E334" s="8"/>
      <c r="F334" s="8" t="s">
        <v>0</v>
      </c>
      <c r="G334" s="14">
        <v>160</v>
      </c>
      <c r="H334" s="14"/>
      <c r="I334" s="8"/>
      <c r="J334" s="24"/>
      <c r="K334" s="7"/>
      <c r="L334" s="7"/>
    </row>
    <row r="335" spans="1:497" x14ac:dyDescent="0.35">
      <c r="A335" s="26" t="s">
        <v>625</v>
      </c>
      <c r="B335" s="16" t="s">
        <v>246</v>
      </c>
      <c r="C335" s="8"/>
      <c r="D335" s="8"/>
      <c r="E335" s="8"/>
      <c r="F335" s="8" t="s">
        <v>0</v>
      </c>
      <c r="G335" s="14">
        <f>G332+G337*2</f>
        <v>2416</v>
      </c>
      <c r="H335" s="14"/>
      <c r="I335" s="8"/>
      <c r="J335" s="24"/>
      <c r="K335" s="7"/>
      <c r="L335" s="7"/>
    </row>
    <row r="336" spans="1:497" x14ac:dyDescent="0.35">
      <c r="A336" s="26" t="s">
        <v>626</v>
      </c>
      <c r="B336" s="16" t="s">
        <v>84</v>
      </c>
      <c r="C336" s="8"/>
      <c r="D336" s="8"/>
      <c r="E336" s="8"/>
      <c r="F336" s="8" t="s">
        <v>0</v>
      </c>
      <c r="G336" s="14">
        <v>88</v>
      </c>
      <c r="H336" s="19"/>
      <c r="I336" s="8"/>
      <c r="J336" s="24"/>
      <c r="K336" s="6"/>
      <c r="L336" s="7"/>
    </row>
    <row r="337" spans="1:13" x14ac:dyDescent="0.35">
      <c r="A337" s="26" t="s">
        <v>627</v>
      </c>
      <c r="B337" s="16" t="s">
        <v>234</v>
      </c>
      <c r="C337" s="8"/>
      <c r="D337" s="8"/>
      <c r="E337" s="8"/>
      <c r="F337" s="8" t="s">
        <v>0</v>
      </c>
      <c r="G337" s="14">
        <f>G330*1.3</f>
        <v>416</v>
      </c>
      <c r="H337" s="19"/>
      <c r="I337" s="8"/>
      <c r="J337" s="24"/>
      <c r="K337" s="6"/>
      <c r="L337" s="7"/>
    </row>
    <row r="338" spans="1:13" x14ac:dyDescent="0.35">
      <c r="A338" s="26"/>
      <c r="B338" s="16"/>
      <c r="C338" s="8"/>
      <c r="D338" s="8"/>
      <c r="E338" s="8"/>
      <c r="F338" s="8"/>
      <c r="G338" s="14"/>
      <c r="H338" s="14"/>
      <c r="I338" s="8"/>
      <c r="J338" s="24"/>
      <c r="K338" s="6"/>
      <c r="L338" s="7"/>
    </row>
    <row r="339" spans="1:13" x14ac:dyDescent="0.35">
      <c r="A339" s="8" t="s">
        <v>26</v>
      </c>
      <c r="B339" s="34" t="s">
        <v>332</v>
      </c>
      <c r="C339" s="28"/>
      <c r="D339" s="28"/>
      <c r="E339" s="8"/>
      <c r="F339" s="8"/>
      <c r="G339" s="14"/>
      <c r="H339" s="14"/>
      <c r="I339" s="8"/>
      <c r="J339" s="24"/>
      <c r="K339" s="6"/>
      <c r="L339" s="7"/>
    </row>
    <row r="340" spans="1:13" x14ac:dyDescent="0.35">
      <c r="A340" s="26" t="s">
        <v>628</v>
      </c>
      <c r="B340" s="34" t="s">
        <v>28</v>
      </c>
      <c r="C340" s="10"/>
      <c r="D340" s="10"/>
      <c r="E340" s="10"/>
      <c r="F340" s="10"/>
      <c r="G340" s="14"/>
      <c r="H340" s="14"/>
      <c r="I340" s="8"/>
      <c r="J340" s="24"/>
      <c r="K340" s="6"/>
      <c r="L340" s="6"/>
      <c r="M340" s="6"/>
    </row>
    <row r="341" spans="1:13" x14ac:dyDescent="0.35">
      <c r="A341" s="26"/>
      <c r="B341" s="9" t="s">
        <v>29</v>
      </c>
      <c r="C341" s="8"/>
      <c r="D341" s="8"/>
      <c r="E341" s="8"/>
      <c r="F341" s="8"/>
      <c r="G341" s="19"/>
      <c r="H341" s="14"/>
      <c r="I341" s="8"/>
      <c r="J341" s="24"/>
      <c r="K341" s="6"/>
      <c r="L341" s="6"/>
      <c r="M341" s="6"/>
    </row>
    <row r="342" spans="1:13" x14ac:dyDescent="0.35">
      <c r="A342" s="26" t="s">
        <v>629</v>
      </c>
      <c r="B342" s="9" t="s">
        <v>238</v>
      </c>
      <c r="C342" s="8" t="s">
        <v>237</v>
      </c>
      <c r="D342" s="8"/>
      <c r="E342" s="19" t="s">
        <v>30</v>
      </c>
      <c r="F342" s="8" t="s">
        <v>0</v>
      </c>
      <c r="G342" s="14">
        <v>1</v>
      </c>
      <c r="H342" s="14"/>
      <c r="I342" s="8"/>
      <c r="J342" s="24"/>
      <c r="K342" s="6"/>
      <c r="L342" s="6"/>
      <c r="M342" s="6"/>
    </row>
    <row r="343" spans="1:13" x14ac:dyDescent="0.35">
      <c r="A343" s="26" t="s">
        <v>630</v>
      </c>
      <c r="B343" s="9" t="s">
        <v>240</v>
      </c>
      <c r="C343" s="8" t="s">
        <v>239</v>
      </c>
      <c r="D343" s="8"/>
      <c r="E343" s="8"/>
      <c r="F343" s="8" t="s">
        <v>0</v>
      </c>
      <c r="G343" s="19">
        <f>G342</f>
        <v>1</v>
      </c>
      <c r="H343" s="19"/>
      <c r="I343" s="8"/>
      <c r="J343" s="24"/>
      <c r="K343" s="6"/>
      <c r="L343" s="6"/>
      <c r="M343" s="6"/>
    </row>
    <row r="344" spans="1:13" ht="32" x14ac:dyDescent="0.35">
      <c r="A344" s="26" t="s">
        <v>631</v>
      </c>
      <c r="B344" s="9" t="s">
        <v>31</v>
      </c>
      <c r="C344" s="8" t="s">
        <v>235</v>
      </c>
      <c r="D344" s="8"/>
      <c r="E344" s="8" t="s">
        <v>236</v>
      </c>
      <c r="F344" s="8" t="s">
        <v>0</v>
      </c>
      <c r="G344" s="19">
        <f>G342</f>
        <v>1</v>
      </c>
      <c r="H344" s="19"/>
      <c r="I344" s="8"/>
      <c r="J344" s="24"/>
      <c r="K344" s="6"/>
      <c r="L344" s="6"/>
      <c r="M344" s="6"/>
    </row>
    <row r="345" spans="1:13" ht="48" x14ac:dyDescent="0.35">
      <c r="A345" s="26" t="s">
        <v>632</v>
      </c>
      <c r="B345" s="9" t="s">
        <v>32</v>
      </c>
      <c r="C345" s="8" t="s">
        <v>33</v>
      </c>
      <c r="D345" s="8"/>
      <c r="E345" s="8" t="s">
        <v>34</v>
      </c>
      <c r="F345" s="8" t="s">
        <v>0</v>
      </c>
      <c r="G345" s="19">
        <f>G342</f>
        <v>1</v>
      </c>
      <c r="H345" s="14"/>
      <c r="I345" s="8"/>
      <c r="J345" s="24"/>
      <c r="K345" s="6"/>
      <c r="L345" s="7"/>
    </row>
    <row r="346" spans="1:13" x14ac:dyDescent="0.35">
      <c r="A346" s="26" t="s">
        <v>633</v>
      </c>
      <c r="B346" s="9" t="s">
        <v>54</v>
      </c>
      <c r="C346" s="8" t="s">
        <v>55</v>
      </c>
      <c r="D346" s="8"/>
      <c r="E346" s="8" t="s">
        <v>34</v>
      </c>
      <c r="F346" s="8" t="s">
        <v>0</v>
      </c>
      <c r="G346" s="19">
        <f>G342</f>
        <v>1</v>
      </c>
      <c r="H346" s="14"/>
      <c r="I346" s="8"/>
      <c r="J346" s="24"/>
      <c r="K346" s="6"/>
      <c r="L346" s="7"/>
    </row>
    <row r="347" spans="1:13" x14ac:dyDescent="0.35">
      <c r="A347" s="26" t="s">
        <v>634</v>
      </c>
      <c r="B347" s="16" t="s">
        <v>35</v>
      </c>
      <c r="C347" s="8" t="s">
        <v>36</v>
      </c>
      <c r="D347" s="8"/>
      <c r="E347" s="8" t="s">
        <v>37</v>
      </c>
      <c r="F347" s="8" t="s">
        <v>0</v>
      </c>
      <c r="G347" s="19">
        <f>G342</f>
        <v>1</v>
      </c>
      <c r="H347" s="14"/>
      <c r="I347" s="8"/>
      <c r="J347" s="24"/>
      <c r="K347" s="6"/>
      <c r="L347" s="7"/>
    </row>
    <row r="348" spans="1:13" x14ac:dyDescent="0.35">
      <c r="A348" s="26" t="s">
        <v>635</v>
      </c>
      <c r="B348" s="9" t="s">
        <v>38</v>
      </c>
      <c r="C348" s="8" t="s">
        <v>40</v>
      </c>
      <c r="D348" s="8"/>
      <c r="E348" s="8" t="s">
        <v>30</v>
      </c>
      <c r="F348" s="8" t="s">
        <v>0</v>
      </c>
      <c r="G348" s="19">
        <f>G342</f>
        <v>1</v>
      </c>
      <c r="H348" s="14"/>
      <c r="I348" s="8"/>
      <c r="J348" s="24"/>
      <c r="K348" s="6"/>
      <c r="L348" s="7"/>
    </row>
    <row r="349" spans="1:13" x14ac:dyDescent="0.35">
      <c r="A349" s="26" t="s">
        <v>636</v>
      </c>
      <c r="B349" s="9" t="s">
        <v>301</v>
      </c>
      <c r="C349" s="8" t="s">
        <v>39</v>
      </c>
      <c r="D349" s="8"/>
      <c r="E349" s="8" t="s">
        <v>34</v>
      </c>
      <c r="F349" s="8" t="s">
        <v>0</v>
      </c>
      <c r="G349" s="14">
        <v>4</v>
      </c>
      <c r="H349" s="14"/>
      <c r="I349" s="8"/>
      <c r="J349" s="24"/>
      <c r="K349" s="6"/>
      <c r="L349" s="7"/>
    </row>
    <row r="350" spans="1:13" x14ac:dyDescent="0.35">
      <c r="A350" s="26" t="s">
        <v>637</v>
      </c>
      <c r="B350" s="9" t="s">
        <v>41</v>
      </c>
      <c r="C350" s="8" t="s">
        <v>42</v>
      </c>
      <c r="D350" s="8">
        <v>30412121802</v>
      </c>
      <c r="E350" s="19" t="s">
        <v>30</v>
      </c>
      <c r="F350" s="8" t="s">
        <v>0</v>
      </c>
      <c r="G350" s="19">
        <f>G342</f>
        <v>1</v>
      </c>
      <c r="H350" s="14"/>
      <c r="I350" s="8"/>
      <c r="J350" s="24"/>
      <c r="K350" s="6"/>
      <c r="L350" s="7"/>
    </row>
    <row r="351" spans="1:13" x14ac:dyDescent="0.35">
      <c r="A351" s="26" t="s">
        <v>638</v>
      </c>
      <c r="B351" s="9" t="s">
        <v>43</v>
      </c>
      <c r="C351" s="8" t="s">
        <v>303</v>
      </c>
      <c r="D351" s="8"/>
      <c r="E351" s="8" t="s">
        <v>44</v>
      </c>
      <c r="F351" s="8" t="s">
        <v>0</v>
      </c>
      <c r="G351" s="19">
        <f>G342</f>
        <v>1</v>
      </c>
      <c r="H351" s="19"/>
      <c r="I351" s="8"/>
      <c r="J351" s="24"/>
      <c r="K351" s="6"/>
      <c r="L351" s="7"/>
    </row>
    <row r="352" spans="1:13" x14ac:dyDescent="0.35">
      <c r="A352" s="26" t="s">
        <v>639</v>
      </c>
      <c r="B352" s="9" t="s">
        <v>45</v>
      </c>
      <c r="C352" s="8" t="s">
        <v>306</v>
      </c>
      <c r="D352" s="8"/>
      <c r="E352" s="8" t="s">
        <v>44</v>
      </c>
      <c r="F352" s="8" t="s">
        <v>0</v>
      </c>
      <c r="G352" s="19">
        <f>G342</f>
        <v>1</v>
      </c>
      <c r="H352" s="19"/>
      <c r="I352" s="8"/>
      <c r="J352" s="24"/>
      <c r="K352" s="6"/>
      <c r="L352" s="7"/>
    </row>
    <row r="353" spans="1:12" x14ac:dyDescent="0.35">
      <c r="A353" s="26" t="s">
        <v>640</v>
      </c>
      <c r="B353" s="9" t="s">
        <v>305</v>
      </c>
      <c r="C353" s="8" t="s">
        <v>304</v>
      </c>
      <c r="D353" s="8"/>
      <c r="E353" s="8" t="s">
        <v>44</v>
      </c>
      <c r="F353" s="8" t="s">
        <v>0</v>
      </c>
      <c r="G353" s="19">
        <f>2*G351</f>
        <v>2</v>
      </c>
      <c r="H353" s="36"/>
      <c r="I353" s="8"/>
      <c r="J353" s="24"/>
      <c r="K353" s="6"/>
      <c r="L353" s="7"/>
    </row>
    <row r="354" spans="1:12" ht="32" x14ac:dyDescent="0.35">
      <c r="A354" s="26" t="s">
        <v>641</v>
      </c>
      <c r="B354" s="9" t="s">
        <v>528</v>
      </c>
      <c r="C354" s="8" t="s">
        <v>529</v>
      </c>
      <c r="D354" s="8"/>
      <c r="E354" s="8" t="s">
        <v>48</v>
      </c>
      <c r="F354" s="8" t="s">
        <v>0</v>
      </c>
      <c r="G354" s="14">
        <v>1</v>
      </c>
      <c r="H354" s="14"/>
      <c r="I354" s="8"/>
      <c r="J354" s="24"/>
      <c r="K354" s="6"/>
      <c r="L354" s="7"/>
    </row>
    <row r="355" spans="1:12" ht="32" x14ac:dyDescent="0.35">
      <c r="A355" s="26" t="s">
        <v>642</v>
      </c>
      <c r="B355" s="9" t="s">
        <v>49</v>
      </c>
      <c r="C355" s="8" t="s">
        <v>241</v>
      </c>
      <c r="D355" s="8"/>
      <c r="E355" s="8" t="s">
        <v>185</v>
      </c>
      <c r="F355" s="8" t="s">
        <v>0</v>
      </c>
      <c r="G355" s="14">
        <v>5</v>
      </c>
      <c r="H355" s="14"/>
      <c r="I355" s="8"/>
      <c r="J355" s="24"/>
      <c r="K355" s="6"/>
      <c r="L355" s="7"/>
    </row>
    <row r="356" spans="1:12" x14ac:dyDescent="0.35">
      <c r="A356" s="26" t="s">
        <v>643</v>
      </c>
      <c r="B356" s="16" t="s">
        <v>50</v>
      </c>
      <c r="C356" s="8" t="s">
        <v>51</v>
      </c>
      <c r="D356" s="8"/>
      <c r="E356" s="8"/>
      <c r="F356" s="8" t="s">
        <v>0</v>
      </c>
      <c r="G356" s="19">
        <v>4</v>
      </c>
      <c r="H356" s="14"/>
      <c r="I356" s="8"/>
      <c r="J356" s="24"/>
      <c r="K356" s="6"/>
      <c r="L356" s="7"/>
    </row>
    <row r="357" spans="1:12" x14ac:dyDescent="0.35">
      <c r="A357" s="26" t="s">
        <v>644</v>
      </c>
      <c r="B357" s="16" t="s">
        <v>156</v>
      </c>
      <c r="C357" s="8"/>
      <c r="D357" s="8"/>
      <c r="E357" s="8"/>
      <c r="F357" s="8" t="s">
        <v>0</v>
      </c>
      <c r="G357" s="14">
        <f>G342</f>
        <v>1</v>
      </c>
      <c r="H357" s="14"/>
      <c r="I357" s="8"/>
      <c r="J357" s="24"/>
      <c r="K357" s="6"/>
      <c r="L357" s="7"/>
    </row>
    <row r="358" spans="1:12" x14ac:dyDescent="0.35">
      <c r="A358" s="26" t="s">
        <v>645</v>
      </c>
      <c r="B358" s="16" t="s">
        <v>187</v>
      </c>
      <c r="C358" s="8" t="s">
        <v>184</v>
      </c>
      <c r="D358" s="8"/>
      <c r="E358" s="8" t="s">
        <v>22</v>
      </c>
      <c r="F358" s="8" t="s">
        <v>0</v>
      </c>
      <c r="G358" s="14">
        <f>2*G342</f>
        <v>2</v>
      </c>
      <c r="H358" s="14"/>
      <c r="I358" s="8"/>
      <c r="J358" s="24"/>
      <c r="K358" s="6"/>
      <c r="L358" s="7"/>
    </row>
    <row r="359" spans="1:12" x14ac:dyDescent="0.35">
      <c r="A359" s="26" t="s">
        <v>646</v>
      </c>
      <c r="B359" s="16" t="s">
        <v>242</v>
      </c>
      <c r="C359" s="8" t="s">
        <v>243</v>
      </c>
      <c r="D359" s="8"/>
      <c r="E359" s="8" t="s">
        <v>22</v>
      </c>
      <c r="F359" s="8" t="s">
        <v>0</v>
      </c>
      <c r="G359" s="14">
        <f>2*G342</f>
        <v>2</v>
      </c>
      <c r="H359" s="19"/>
      <c r="I359" s="8"/>
      <c r="J359" s="24"/>
      <c r="K359" s="6"/>
      <c r="L359" s="7"/>
    </row>
    <row r="360" spans="1:12" x14ac:dyDescent="0.35">
      <c r="A360" s="26" t="s">
        <v>647</v>
      </c>
      <c r="B360" s="16" t="s">
        <v>188</v>
      </c>
      <c r="C360" s="8" t="s">
        <v>186</v>
      </c>
      <c r="D360" s="8"/>
      <c r="E360" s="8" t="s">
        <v>34</v>
      </c>
      <c r="F360" s="8" t="s">
        <v>0</v>
      </c>
      <c r="G360" s="14">
        <f>G342</f>
        <v>1</v>
      </c>
      <c r="H360" s="19"/>
      <c r="I360" s="8"/>
      <c r="J360" s="24"/>
      <c r="K360" s="6"/>
      <c r="L360" s="7"/>
    </row>
    <row r="361" spans="1:12" x14ac:dyDescent="0.35">
      <c r="A361" s="26" t="s">
        <v>648</v>
      </c>
      <c r="B361" s="16" t="s">
        <v>302</v>
      </c>
      <c r="C361" s="8" t="s">
        <v>183</v>
      </c>
      <c r="D361" s="8"/>
      <c r="E361" s="8" t="s">
        <v>34</v>
      </c>
      <c r="F361" s="8" t="s">
        <v>0</v>
      </c>
      <c r="G361" s="14">
        <v>2</v>
      </c>
      <c r="H361" s="14"/>
      <c r="I361" s="8"/>
      <c r="J361" s="24"/>
      <c r="K361" s="6"/>
      <c r="L361" s="7"/>
    </row>
    <row r="362" spans="1:12" x14ac:dyDescent="0.35">
      <c r="A362" s="26" t="s">
        <v>649</v>
      </c>
      <c r="B362" s="16" t="s">
        <v>189</v>
      </c>
      <c r="C362" s="8" t="s">
        <v>173</v>
      </c>
      <c r="D362" s="8"/>
      <c r="E362" s="19" t="s">
        <v>30</v>
      </c>
      <c r="F362" s="8" t="s">
        <v>0</v>
      </c>
      <c r="G362" s="14">
        <f>G342</f>
        <v>1</v>
      </c>
      <c r="H362" s="14"/>
      <c r="I362" s="8"/>
      <c r="J362" s="24"/>
      <c r="K362" s="6"/>
      <c r="L362" s="7"/>
    </row>
    <row r="363" spans="1:12" x14ac:dyDescent="0.35">
      <c r="A363" s="26" t="s">
        <v>650</v>
      </c>
      <c r="B363" s="16" t="s">
        <v>174</v>
      </c>
      <c r="C363" s="8"/>
      <c r="D363" s="8"/>
      <c r="E363" s="8" t="s">
        <v>44</v>
      </c>
      <c r="F363" s="8" t="s">
        <v>0</v>
      </c>
      <c r="G363" s="14">
        <f>G342</f>
        <v>1</v>
      </c>
      <c r="H363" s="14"/>
      <c r="I363" s="8"/>
      <c r="J363" s="24"/>
      <c r="K363" s="6"/>
      <c r="L363" s="7"/>
    </row>
    <row r="364" spans="1:12" x14ac:dyDescent="0.35">
      <c r="A364" s="26" t="s">
        <v>651</v>
      </c>
      <c r="B364" s="16" t="s">
        <v>52</v>
      </c>
      <c r="C364" s="8" t="s">
        <v>53</v>
      </c>
      <c r="D364" s="8"/>
      <c r="E364" s="8" t="s">
        <v>30</v>
      </c>
      <c r="F364" s="8" t="s">
        <v>0</v>
      </c>
      <c r="G364" s="14">
        <f>G342</f>
        <v>1</v>
      </c>
      <c r="H364" s="14"/>
      <c r="I364" s="8"/>
      <c r="J364" s="24"/>
      <c r="K364" s="6"/>
      <c r="L364" s="7"/>
    </row>
    <row r="365" spans="1:12" x14ac:dyDescent="0.35">
      <c r="A365" s="26" t="s">
        <v>652</v>
      </c>
      <c r="B365" s="16" t="s">
        <v>244</v>
      </c>
      <c r="C365" s="8"/>
      <c r="D365" s="8"/>
      <c r="E365" s="8" t="s">
        <v>30</v>
      </c>
      <c r="F365" s="8" t="s">
        <v>0</v>
      </c>
      <c r="G365" s="14">
        <f>G342</f>
        <v>1</v>
      </c>
      <c r="H365" s="14"/>
      <c r="I365" s="8"/>
      <c r="J365" s="24"/>
      <c r="K365" s="6"/>
      <c r="L365" s="7"/>
    </row>
    <row r="366" spans="1:12" x14ac:dyDescent="0.35">
      <c r="A366" s="26" t="s">
        <v>653</v>
      </c>
      <c r="B366" s="16" t="s">
        <v>97</v>
      </c>
      <c r="C366" s="8" t="s">
        <v>103</v>
      </c>
      <c r="D366" s="8"/>
      <c r="E366" s="8" t="s">
        <v>22</v>
      </c>
      <c r="F366" s="8" t="s">
        <v>0</v>
      </c>
      <c r="G366" s="14">
        <f>G342</f>
        <v>1</v>
      </c>
      <c r="H366" s="14"/>
      <c r="I366" s="8"/>
      <c r="J366" s="24"/>
      <c r="K366" s="6"/>
      <c r="L366" s="7"/>
    </row>
    <row r="367" spans="1:12" x14ac:dyDescent="0.35">
      <c r="A367" s="26" t="s">
        <v>654</v>
      </c>
      <c r="B367" s="16" t="s">
        <v>98</v>
      </c>
      <c r="C367" s="8" t="s">
        <v>103</v>
      </c>
      <c r="D367" s="8"/>
      <c r="E367" s="8" t="s">
        <v>22</v>
      </c>
      <c r="F367" s="8" t="s">
        <v>0</v>
      </c>
      <c r="G367" s="14">
        <f>G342</f>
        <v>1</v>
      </c>
      <c r="H367" s="19"/>
      <c r="I367" s="8"/>
      <c r="J367" s="24"/>
      <c r="K367" s="6"/>
      <c r="L367" s="7"/>
    </row>
    <row r="368" spans="1:12" x14ac:dyDescent="0.35">
      <c r="A368" s="26"/>
      <c r="B368" s="16"/>
      <c r="C368" s="28"/>
      <c r="D368" s="28"/>
      <c r="E368" s="28"/>
      <c r="F368" s="28"/>
      <c r="G368" s="14"/>
      <c r="H368" s="19"/>
      <c r="I368" s="8"/>
      <c r="J368" s="24"/>
      <c r="K368" s="6"/>
      <c r="L368" s="7"/>
    </row>
    <row r="369" spans="1:497" x14ac:dyDescent="0.35">
      <c r="A369" s="26" t="s">
        <v>655</v>
      </c>
      <c r="B369" s="34" t="s">
        <v>57</v>
      </c>
      <c r="C369" s="28"/>
      <c r="D369" s="28"/>
      <c r="E369" s="28"/>
      <c r="F369" s="28"/>
      <c r="G369" s="36"/>
      <c r="H369" s="36"/>
      <c r="I369" s="8"/>
      <c r="J369" s="24"/>
      <c r="K369" s="6"/>
      <c r="L369" s="7"/>
    </row>
    <row r="370" spans="1:497" x14ac:dyDescent="0.35">
      <c r="A370" s="58" t="s">
        <v>656</v>
      </c>
      <c r="B370" s="59" t="s">
        <v>1290</v>
      </c>
      <c r="C370" s="62" t="s">
        <v>1289</v>
      </c>
      <c r="D370" s="62"/>
      <c r="E370" s="62" t="s">
        <v>46</v>
      </c>
      <c r="F370" s="60" t="s">
        <v>0</v>
      </c>
      <c r="G370" s="61">
        <v>2</v>
      </c>
      <c r="H370" s="14"/>
      <c r="I370" s="8"/>
      <c r="J370" s="24"/>
      <c r="K370" s="7"/>
      <c r="L370" s="7"/>
    </row>
    <row r="371" spans="1:497" s="1" customFormat="1" x14ac:dyDescent="0.35">
      <c r="A371" s="69" t="s">
        <v>656</v>
      </c>
      <c r="B371" s="70" t="s">
        <v>364</v>
      </c>
      <c r="C371" s="71" t="s">
        <v>363</v>
      </c>
      <c r="D371" s="71"/>
      <c r="E371" s="71" t="s">
        <v>362</v>
      </c>
      <c r="F371" s="71" t="s">
        <v>0</v>
      </c>
      <c r="G371" s="72">
        <v>2</v>
      </c>
      <c r="H371" s="14"/>
      <c r="I371" s="8"/>
      <c r="J371" s="24"/>
      <c r="K371" s="7"/>
      <c r="L371" s="7"/>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c r="IF371" s="2"/>
      <c r="IG371" s="2"/>
      <c r="IH371" s="2"/>
      <c r="II371" s="2"/>
      <c r="IJ371" s="2"/>
      <c r="IK371" s="2"/>
      <c r="IL371" s="2"/>
      <c r="IM371" s="2"/>
      <c r="IN371" s="2"/>
      <c r="IO371" s="2"/>
      <c r="IP371" s="2"/>
      <c r="IQ371" s="2"/>
      <c r="IR371" s="2"/>
      <c r="IS371" s="2"/>
      <c r="IT371" s="2"/>
      <c r="IU371" s="2"/>
      <c r="IV371" s="2"/>
      <c r="IW371" s="2"/>
      <c r="IX371" s="2"/>
      <c r="IY371" s="2"/>
      <c r="IZ371" s="2"/>
      <c r="JA371" s="2"/>
      <c r="JB371" s="2"/>
      <c r="JC371" s="2"/>
      <c r="JD371" s="2"/>
      <c r="JE371" s="2"/>
      <c r="JF371" s="2"/>
      <c r="JG371" s="2"/>
      <c r="JH371" s="2"/>
      <c r="JI371" s="2"/>
      <c r="JJ371" s="2"/>
      <c r="JK371" s="2"/>
      <c r="JL371" s="2"/>
      <c r="JM371" s="2"/>
      <c r="JN371" s="2"/>
      <c r="JO371" s="2"/>
      <c r="JP371" s="2"/>
      <c r="LL371" s="5"/>
      <c r="LM371" s="2"/>
      <c r="LN371" s="2"/>
      <c r="LO371" s="2"/>
      <c r="LP371" s="2"/>
      <c r="LQ371" s="2"/>
      <c r="LR371" s="2"/>
      <c r="LS371" s="2"/>
      <c r="LT371" s="2"/>
      <c r="LU371" s="2"/>
      <c r="LV371" s="2"/>
      <c r="LW371" s="2"/>
      <c r="LX371" s="2"/>
      <c r="LY371" s="2"/>
      <c r="LZ371" s="2"/>
      <c r="MA371" s="2"/>
      <c r="MB371" s="2"/>
      <c r="MC371" s="2"/>
      <c r="MD371" s="2"/>
      <c r="ME371" s="2"/>
      <c r="MF371" s="2"/>
      <c r="MG371" s="2"/>
      <c r="MH371" s="2"/>
      <c r="MI371" s="2"/>
      <c r="MJ371" s="2"/>
      <c r="MK371" s="2"/>
      <c r="ML371" s="2"/>
      <c r="MM371" s="2"/>
      <c r="MN371" s="2"/>
      <c r="MO371" s="2"/>
      <c r="MP371" s="2"/>
      <c r="MQ371" s="2"/>
      <c r="MR371" s="2"/>
      <c r="MS371" s="2"/>
      <c r="MT371" s="2"/>
      <c r="MU371" s="2"/>
      <c r="MV371" s="2"/>
      <c r="MW371" s="2"/>
      <c r="MX371" s="2"/>
      <c r="MY371" s="2"/>
      <c r="MZ371" s="2"/>
      <c r="NA371" s="2"/>
      <c r="NB371" s="2"/>
      <c r="NC371" s="2"/>
      <c r="ND371" s="2"/>
      <c r="NE371" s="2"/>
      <c r="NF371" s="2"/>
      <c r="NG371" s="2"/>
      <c r="NH371" s="2"/>
      <c r="NI371" s="2"/>
      <c r="NJ371" s="2"/>
      <c r="NK371" s="2"/>
      <c r="NL371" s="2"/>
      <c r="NM371" s="2"/>
      <c r="NN371" s="2"/>
      <c r="NO371" s="2"/>
      <c r="NP371" s="2"/>
      <c r="NQ371" s="2"/>
      <c r="NR371" s="2"/>
      <c r="NS371" s="2"/>
      <c r="NT371" s="2"/>
      <c r="NU371" s="2"/>
      <c r="NV371" s="2"/>
      <c r="NW371" s="2"/>
      <c r="NX371" s="2"/>
      <c r="NY371" s="2"/>
      <c r="NZ371" s="2"/>
      <c r="OA371" s="2"/>
      <c r="OB371" s="2"/>
      <c r="OC371" s="2"/>
      <c r="OD371" s="2"/>
      <c r="OE371" s="2"/>
      <c r="OF371" s="2"/>
      <c r="OG371" s="2"/>
      <c r="OH371" s="2"/>
      <c r="OI371" s="2"/>
      <c r="OJ371" s="2"/>
      <c r="OK371" s="2"/>
      <c r="OL371" s="2"/>
      <c r="OM371" s="2"/>
      <c r="ON371" s="2"/>
      <c r="OO371" s="2"/>
      <c r="OP371" s="2"/>
      <c r="OQ371" s="2"/>
      <c r="OR371" s="2"/>
      <c r="OS371" s="2"/>
      <c r="OT371" s="2"/>
      <c r="OU371" s="2"/>
      <c r="OV371" s="2"/>
      <c r="OW371" s="2"/>
      <c r="OX371" s="2"/>
      <c r="OY371" s="2"/>
      <c r="OZ371" s="2"/>
      <c r="PA371" s="2"/>
      <c r="PB371" s="2"/>
      <c r="PC371" s="2"/>
      <c r="PD371" s="2"/>
      <c r="PE371" s="2"/>
      <c r="PF371" s="2"/>
      <c r="PG371" s="2"/>
      <c r="PH371" s="2"/>
      <c r="PI371" s="2"/>
      <c r="PJ371" s="2"/>
      <c r="PK371" s="2"/>
      <c r="PL371" s="2"/>
      <c r="PM371" s="2"/>
      <c r="PN371" s="2"/>
      <c r="PO371" s="2"/>
      <c r="PP371" s="2"/>
      <c r="PQ371" s="2"/>
      <c r="PR371" s="2"/>
      <c r="PS371" s="2"/>
      <c r="PT371" s="2"/>
      <c r="PU371" s="2"/>
      <c r="PV371" s="2"/>
      <c r="PW371" s="2"/>
      <c r="PX371" s="2"/>
      <c r="PY371" s="2"/>
      <c r="PZ371" s="2"/>
      <c r="QA371" s="2"/>
      <c r="QB371" s="2"/>
      <c r="QC371" s="2"/>
      <c r="QD371" s="2"/>
      <c r="QE371" s="2"/>
      <c r="QF371" s="2"/>
      <c r="QG371" s="2"/>
      <c r="QH371" s="2"/>
      <c r="QI371" s="2"/>
      <c r="QJ371" s="2"/>
      <c r="QK371" s="2"/>
      <c r="QL371" s="2"/>
      <c r="QM371" s="2"/>
      <c r="QN371" s="2"/>
      <c r="QO371" s="2"/>
      <c r="QP371" s="2"/>
      <c r="QQ371" s="2"/>
      <c r="QR371" s="2"/>
      <c r="QS371" s="2"/>
      <c r="QT371" s="2"/>
      <c r="QU371" s="2"/>
      <c r="QV371" s="2"/>
      <c r="QW371" s="2"/>
      <c r="QX371" s="2"/>
      <c r="QY371" s="2"/>
      <c r="QZ371" s="2"/>
      <c r="RA371" s="2"/>
      <c r="RB371" s="2"/>
      <c r="RC371" s="2"/>
      <c r="RD371" s="2"/>
      <c r="RE371" s="2"/>
      <c r="RF371" s="2"/>
      <c r="RG371" s="2"/>
      <c r="RH371" s="2"/>
      <c r="RI371" s="2"/>
      <c r="RJ371" s="2"/>
      <c r="RK371" s="2"/>
      <c r="RL371" s="2"/>
      <c r="RM371" s="2"/>
      <c r="RN371" s="2"/>
      <c r="RO371" s="2"/>
      <c r="RP371" s="2"/>
      <c r="RQ371" s="2"/>
      <c r="RR371" s="2"/>
      <c r="RS371" s="2"/>
      <c r="RT371" s="2"/>
      <c r="RU371" s="2"/>
      <c r="RV371" s="2"/>
      <c r="RW371" s="2"/>
      <c r="RX371" s="2"/>
      <c r="RY371" s="2"/>
      <c r="RZ371" s="2"/>
      <c r="SA371" s="2"/>
      <c r="SB371" s="2"/>
      <c r="SC371" s="2"/>
    </row>
    <row r="372" spans="1:497" s="1" customFormat="1" x14ac:dyDescent="0.35">
      <c r="A372" s="69" t="s">
        <v>657</v>
      </c>
      <c r="B372" s="70" t="s">
        <v>365</v>
      </c>
      <c r="C372" s="71" t="s">
        <v>361</v>
      </c>
      <c r="D372" s="71"/>
      <c r="E372" s="71" t="s">
        <v>362</v>
      </c>
      <c r="F372" s="71" t="s">
        <v>0</v>
      </c>
      <c r="G372" s="72">
        <v>2</v>
      </c>
      <c r="H372" s="14"/>
      <c r="I372" s="8"/>
      <c r="J372" s="24"/>
      <c r="K372" s="7"/>
      <c r="L372" s="7"/>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c r="FE372" s="2"/>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2"/>
      <c r="HZ372" s="2"/>
      <c r="IA372" s="2"/>
      <c r="IB372" s="2"/>
      <c r="IC372" s="2"/>
      <c r="ID372" s="2"/>
      <c r="IE372" s="2"/>
      <c r="IF372" s="2"/>
      <c r="IG372" s="2"/>
      <c r="IH372" s="2"/>
      <c r="II372" s="2"/>
      <c r="IJ372" s="2"/>
      <c r="IK372" s="2"/>
      <c r="IL372" s="2"/>
      <c r="IM372" s="2"/>
      <c r="IN372" s="2"/>
      <c r="IO372" s="2"/>
      <c r="IP372" s="2"/>
      <c r="IQ372" s="2"/>
      <c r="IR372" s="2"/>
      <c r="IS372" s="2"/>
      <c r="IT372" s="2"/>
      <c r="IU372" s="2"/>
      <c r="IV372" s="2"/>
      <c r="IW372" s="2"/>
      <c r="IX372" s="2"/>
      <c r="IY372" s="2"/>
      <c r="IZ372" s="2"/>
      <c r="JA372" s="2"/>
      <c r="JB372" s="2"/>
      <c r="JC372" s="2"/>
      <c r="JD372" s="2"/>
      <c r="JE372" s="2"/>
      <c r="JF372" s="2"/>
      <c r="JG372" s="2"/>
      <c r="JH372" s="2"/>
      <c r="JI372" s="2"/>
      <c r="JJ372" s="2"/>
      <c r="JK372" s="2"/>
      <c r="JL372" s="2"/>
      <c r="JM372" s="2"/>
      <c r="JN372" s="2"/>
      <c r="JO372" s="2"/>
      <c r="JP372" s="2"/>
      <c r="LL372" s="5"/>
      <c r="LM372" s="2"/>
      <c r="LN372" s="2"/>
      <c r="LO372" s="2"/>
      <c r="LP372" s="2"/>
      <c r="LQ372" s="2"/>
      <c r="LR372" s="2"/>
      <c r="LS372" s="2"/>
      <c r="LT372" s="2"/>
      <c r="LU372" s="2"/>
      <c r="LV372" s="2"/>
      <c r="LW372" s="2"/>
      <c r="LX372" s="2"/>
      <c r="LY372" s="2"/>
      <c r="LZ372" s="2"/>
      <c r="MA372" s="2"/>
      <c r="MB372" s="2"/>
      <c r="MC372" s="2"/>
      <c r="MD372" s="2"/>
      <c r="ME372" s="2"/>
      <c r="MF372" s="2"/>
      <c r="MG372" s="2"/>
      <c r="MH372" s="2"/>
      <c r="MI372" s="2"/>
      <c r="MJ372" s="2"/>
      <c r="MK372" s="2"/>
      <c r="ML372" s="2"/>
      <c r="MM372" s="2"/>
      <c r="MN372" s="2"/>
      <c r="MO372" s="2"/>
      <c r="MP372" s="2"/>
      <c r="MQ372" s="2"/>
      <c r="MR372" s="2"/>
      <c r="MS372" s="2"/>
      <c r="MT372" s="2"/>
      <c r="MU372" s="2"/>
      <c r="MV372" s="2"/>
      <c r="MW372" s="2"/>
      <c r="MX372" s="2"/>
      <c r="MY372" s="2"/>
      <c r="MZ372" s="2"/>
      <c r="NA372" s="2"/>
      <c r="NB372" s="2"/>
      <c r="NC372" s="2"/>
      <c r="ND372" s="2"/>
      <c r="NE372" s="2"/>
      <c r="NF372" s="2"/>
      <c r="NG372" s="2"/>
      <c r="NH372" s="2"/>
      <c r="NI372" s="2"/>
      <c r="NJ372" s="2"/>
      <c r="NK372" s="2"/>
      <c r="NL372" s="2"/>
      <c r="NM372" s="2"/>
      <c r="NN372" s="2"/>
      <c r="NO372" s="2"/>
      <c r="NP372" s="2"/>
      <c r="NQ372" s="2"/>
      <c r="NR372" s="2"/>
      <c r="NS372" s="2"/>
      <c r="NT372" s="2"/>
      <c r="NU372" s="2"/>
      <c r="NV372" s="2"/>
      <c r="NW372" s="2"/>
      <c r="NX372" s="2"/>
      <c r="NY372" s="2"/>
      <c r="NZ372" s="2"/>
      <c r="OA372" s="2"/>
      <c r="OB372" s="2"/>
      <c r="OC372" s="2"/>
      <c r="OD372" s="2"/>
      <c r="OE372" s="2"/>
      <c r="OF372" s="2"/>
      <c r="OG372" s="2"/>
      <c r="OH372" s="2"/>
      <c r="OI372" s="2"/>
      <c r="OJ372" s="2"/>
      <c r="OK372" s="2"/>
      <c r="OL372" s="2"/>
      <c r="OM372" s="2"/>
      <c r="ON372" s="2"/>
      <c r="OO372" s="2"/>
      <c r="OP372" s="2"/>
      <c r="OQ372" s="2"/>
      <c r="OR372" s="2"/>
      <c r="OS372" s="2"/>
      <c r="OT372" s="2"/>
      <c r="OU372" s="2"/>
      <c r="OV372" s="2"/>
      <c r="OW372" s="2"/>
      <c r="OX372" s="2"/>
      <c r="OY372" s="2"/>
      <c r="OZ372" s="2"/>
      <c r="PA372" s="2"/>
      <c r="PB372" s="2"/>
      <c r="PC372" s="2"/>
      <c r="PD372" s="2"/>
      <c r="PE372" s="2"/>
      <c r="PF372" s="2"/>
      <c r="PG372" s="2"/>
      <c r="PH372" s="2"/>
      <c r="PI372" s="2"/>
      <c r="PJ372" s="2"/>
      <c r="PK372" s="2"/>
      <c r="PL372" s="2"/>
      <c r="PM372" s="2"/>
      <c r="PN372" s="2"/>
      <c r="PO372" s="2"/>
      <c r="PP372" s="2"/>
      <c r="PQ372" s="2"/>
      <c r="PR372" s="2"/>
      <c r="PS372" s="2"/>
      <c r="PT372" s="2"/>
      <c r="PU372" s="2"/>
      <c r="PV372" s="2"/>
      <c r="PW372" s="2"/>
      <c r="PX372" s="2"/>
      <c r="PY372" s="2"/>
      <c r="PZ372" s="2"/>
      <c r="QA372" s="2"/>
      <c r="QB372" s="2"/>
      <c r="QC372" s="2"/>
      <c r="QD372" s="2"/>
      <c r="QE372" s="2"/>
      <c r="QF372" s="2"/>
      <c r="QG372" s="2"/>
      <c r="QH372" s="2"/>
      <c r="QI372" s="2"/>
      <c r="QJ372" s="2"/>
      <c r="QK372" s="2"/>
      <c r="QL372" s="2"/>
      <c r="QM372" s="2"/>
      <c r="QN372" s="2"/>
      <c r="QO372" s="2"/>
      <c r="QP372" s="2"/>
      <c r="QQ372" s="2"/>
      <c r="QR372" s="2"/>
      <c r="QS372" s="2"/>
      <c r="QT372" s="2"/>
      <c r="QU372" s="2"/>
      <c r="QV372" s="2"/>
      <c r="QW372" s="2"/>
      <c r="QX372" s="2"/>
      <c r="QY372" s="2"/>
      <c r="QZ372" s="2"/>
      <c r="RA372" s="2"/>
      <c r="RB372" s="2"/>
      <c r="RC372" s="2"/>
      <c r="RD372" s="2"/>
      <c r="RE372" s="2"/>
      <c r="RF372" s="2"/>
      <c r="RG372" s="2"/>
      <c r="RH372" s="2"/>
      <c r="RI372" s="2"/>
      <c r="RJ372" s="2"/>
      <c r="RK372" s="2"/>
      <c r="RL372" s="2"/>
      <c r="RM372" s="2"/>
      <c r="RN372" s="2"/>
      <c r="RO372" s="2"/>
      <c r="RP372" s="2"/>
      <c r="RQ372" s="2"/>
      <c r="RR372" s="2"/>
      <c r="RS372" s="2"/>
      <c r="RT372" s="2"/>
      <c r="RU372" s="2"/>
      <c r="RV372" s="2"/>
      <c r="RW372" s="2"/>
      <c r="RX372" s="2"/>
      <c r="RY372" s="2"/>
      <c r="RZ372" s="2"/>
      <c r="SA372" s="2"/>
      <c r="SB372" s="2"/>
      <c r="SC372" s="2"/>
    </row>
    <row r="373" spans="1:497" ht="32" x14ac:dyDescent="0.35">
      <c r="A373" s="26" t="s">
        <v>658</v>
      </c>
      <c r="B373" s="16" t="s">
        <v>63</v>
      </c>
      <c r="C373" s="8"/>
      <c r="D373" s="8"/>
      <c r="E373" s="8"/>
      <c r="F373" s="8" t="s">
        <v>0</v>
      </c>
      <c r="G373" s="14">
        <v>35</v>
      </c>
      <c r="H373" s="22"/>
      <c r="I373" s="22"/>
      <c r="J373" s="24"/>
      <c r="K373" s="3"/>
      <c r="L373" s="4"/>
    </row>
    <row r="374" spans="1:497" x14ac:dyDescent="0.35">
      <c r="A374" s="8"/>
      <c r="B374" s="34"/>
      <c r="C374" s="10"/>
      <c r="D374" s="10"/>
      <c r="E374" s="10"/>
      <c r="F374" s="10"/>
      <c r="G374" s="14"/>
      <c r="H374" s="22"/>
      <c r="I374" s="22"/>
      <c r="J374" s="24"/>
      <c r="K374" s="3"/>
      <c r="L374" s="4"/>
    </row>
    <row r="375" spans="1:497" x14ac:dyDescent="0.35">
      <c r="A375" s="26" t="s">
        <v>659</v>
      </c>
      <c r="B375" s="34" t="s">
        <v>65</v>
      </c>
      <c r="C375" s="8"/>
      <c r="D375" s="8"/>
      <c r="E375" s="8"/>
      <c r="F375" s="8"/>
      <c r="G375" s="22"/>
      <c r="H375" s="22"/>
      <c r="I375" s="22"/>
      <c r="J375" s="24"/>
      <c r="K375" s="3"/>
      <c r="L375" s="4"/>
    </row>
    <row r="376" spans="1:497" ht="32" x14ac:dyDescent="0.35">
      <c r="A376" s="26" t="s">
        <v>660</v>
      </c>
      <c r="B376" s="9" t="s">
        <v>11</v>
      </c>
      <c r="C376" s="8" t="s">
        <v>23</v>
      </c>
      <c r="D376" s="8"/>
      <c r="E376" s="8" t="s">
        <v>24</v>
      </c>
      <c r="F376" s="8" t="s">
        <v>67</v>
      </c>
      <c r="G376" s="14">
        <v>200</v>
      </c>
      <c r="H376" s="22"/>
      <c r="I376" s="22"/>
      <c r="J376" s="24"/>
      <c r="K376" s="3"/>
      <c r="L376" s="4"/>
    </row>
    <row r="377" spans="1:497" ht="32" x14ac:dyDescent="0.35">
      <c r="A377" s="26" t="s">
        <v>661</v>
      </c>
      <c r="B377" s="9" t="s">
        <v>275</v>
      </c>
      <c r="C377" s="8">
        <v>91932</v>
      </c>
      <c r="D377" s="8"/>
      <c r="E377" s="8" t="s">
        <v>21</v>
      </c>
      <c r="F377" s="8" t="s">
        <v>67</v>
      </c>
      <c r="G377" s="14">
        <f>G376</f>
        <v>200</v>
      </c>
      <c r="H377" s="22"/>
      <c r="I377" s="22"/>
      <c r="J377" s="24"/>
      <c r="K377" s="3"/>
      <c r="L377" s="4"/>
    </row>
    <row r="378" spans="1:497" x14ac:dyDescent="0.35">
      <c r="A378" s="26" t="s">
        <v>662</v>
      </c>
      <c r="B378" s="9" t="s">
        <v>72</v>
      </c>
      <c r="C378" s="8"/>
      <c r="D378" s="8"/>
      <c r="E378" s="8"/>
      <c r="F378" s="8" t="s">
        <v>67</v>
      </c>
      <c r="G378" s="14">
        <v>300</v>
      </c>
      <c r="H378" s="22"/>
      <c r="I378" s="22"/>
      <c r="J378" s="24"/>
      <c r="K378" s="3"/>
      <c r="L378" s="4"/>
    </row>
    <row r="379" spans="1:497" x14ac:dyDescent="0.35">
      <c r="A379" s="26" t="s">
        <v>663</v>
      </c>
      <c r="B379" s="9" t="s">
        <v>74</v>
      </c>
      <c r="C379" s="8"/>
      <c r="D379" s="8"/>
      <c r="E379" s="8"/>
      <c r="F379" s="8" t="s">
        <v>67</v>
      </c>
      <c r="G379" s="14">
        <v>2</v>
      </c>
      <c r="H379" s="22"/>
      <c r="I379" s="22"/>
      <c r="J379" s="24"/>
      <c r="K379" s="3"/>
      <c r="L379" s="4"/>
    </row>
    <row r="380" spans="1:497" x14ac:dyDescent="0.35">
      <c r="A380" s="26" t="s">
        <v>664</v>
      </c>
      <c r="B380" s="16" t="s">
        <v>277</v>
      </c>
      <c r="C380" s="8"/>
      <c r="D380" s="8"/>
      <c r="E380" s="8" t="s">
        <v>21</v>
      </c>
      <c r="F380" s="8" t="s">
        <v>0</v>
      </c>
      <c r="G380" s="14">
        <f>G377*2.4</f>
        <v>480</v>
      </c>
      <c r="H380" s="22"/>
      <c r="I380" s="22"/>
      <c r="J380" s="24"/>
      <c r="K380" s="3"/>
      <c r="L380" s="4"/>
    </row>
    <row r="381" spans="1:497" x14ac:dyDescent="0.35">
      <c r="A381" s="26" t="s">
        <v>665</v>
      </c>
      <c r="B381" s="16" t="s">
        <v>78</v>
      </c>
      <c r="C381" s="8"/>
      <c r="D381" s="8"/>
      <c r="E381" s="8"/>
      <c r="F381" s="8" t="s">
        <v>0</v>
      </c>
      <c r="G381" s="14">
        <v>35</v>
      </c>
      <c r="H381" s="22"/>
      <c r="I381" s="22"/>
      <c r="J381" s="24"/>
      <c r="K381" s="3"/>
      <c r="L381" s="4"/>
    </row>
    <row r="382" spans="1:497" x14ac:dyDescent="0.35">
      <c r="A382" s="26" t="s">
        <v>666</v>
      </c>
      <c r="B382" s="16" t="s">
        <v>80</v>
      </c>
      <c r="C382" s="8"/>
      <c r="D382" s="8"/>
      <c r="E382" s="8"/>
      <c r="F382" s="8" t="s">
        <v>0</v>
      </c>
      <c r="G382" s="14">
        <v>150</v>
      </c>
      <c r="H382" s="22"/>
      <c r="I382" s="22"/>
      <c r="J382" s="24"/>
      <c r="K382" s="3"/>
      <c r="L382" s="4"/>
    </row>
    <row r="383" spans="1:497" x14ac:dyDescent="0.35">
      <c r="A383" s="26" t="s">
        <v>667</v>
      </c>
      <c r="B383" s="16" t="s">
        <v>246</v>
      </c>
      <c r="C383" s="8"/>
      <c r="D383" s="8"/>
      <c r="E383" s="8"/>
      <c r="F383" s="8" t="s">
        <v>0</v>
      </c>
      <c r="G383" s="14">
        <f>G376+G385*2</f>
        <v>980</v>
      </c>
      <c r="H383" s="22"/>
      <c r="I383" s="22"/>
      <c r="J383" s="24"/>
      <c r="K383" s="3"/>
      <c r="L383" s="4"/>
    </row>
    <row r="384" spans="1:497" x14ac:dyDescent="0.35">
      <c r="A384" s="26" t="s">
        <v>668</v>
      </c>
      <c r="B384" s="16" t="s">
        <v>84</v>
      </c>
      <c r="C384" s="8"/>
      <c r="D384" s="8"/>
      <c r="E384" s="8"/>
      <c r="F384" s="8" t="s">
        <v>0</v>
      </c>
      <c r="G384" s="14">
        <v>70</v>
      </c>
      <c r="H384" s="19"/>
      <c r="I384" s="22"/>
      <c r="J384" s="27"/>
      <c r="K384" s="3"/>
      <c r="L384" s="4"/>
    </row>
    <row r="385" spans="1:12" x14ac:dyDescent="0.35">
      <c r="A385" s="26" t="s">
        <v>669</v>
      </c>
      <c r="B385" s="16" t="s">
        <v>234</v>
      </c>
      <c r="C385" s="8"/>
      <c r="D385" s="8"/>
      <c r="E385" s="8"/>
      <c r="F385" s="8" t="s">
        <v>0</v>
      </c>
      <c r="G385" s="14">
        <f>G378*1.3</f>
        <v>390</v>
      </c>
      <c r="H385" s="14"/>
      <c r="I385" s="10"/>
      <c r="J385" s="27"/>
      <c r="K385" s="3"/>
      <c r="L385" s="4"/>
    </row>
    <row r="386" spans="1:12" x14ac:dyDescent="0.35">
      <c r="A386" s="20"/>
      <c r="B386" s="44"/>
      <c r="C386" s="19"/>
      <c r="D386" s="19"/>
      <c r="E386" s="19"/>
      <c r="F386" s="19"/>
      <c r="G386" s="19"/>
      <c r="H386" s="1"/>
      <c r="I386" s="10"/>
      <c r="J386" s="27"/>
      <c r="K386" s="3"/>
      <c r="L386" s="4"/>
    </row>
    <row r="387" spans="1:12" x14ac:dyDescent="0.35">
      <c r="A387" s="26" t="s">
        <v>670</v>
      </c>
      <c r="B387" s="34" t="s">
        <v>280</v>
      </c>
      <c r="C387" s="10"/>
      <c r="D387" s="10"/>
      <c r="E387" s="10"/>
      <c r="F387" s="10"/>
      <c r="G387" s="14"/>
      <c r="H387" s="14"/>
      <c r="I387" s="8"/>
      <c r="J387" s="24"/>
      <c r="K387" s="3"/>
      <c r="L387" s="4"/>
    </row>
    <row r="388" spans="1:12" x14ac:dyDescent="0.35">
      <c r="A388" s="26"/>
      <c r="B388" s="34" t="s">
        <v>57</v>
      </c>
      <c r="C388" s="28"/>
      <c r="D388" s="28"/>
      <c r="E388" s="28"/>
      <c r="F388" s="28"/>
      <c r="G388" s="36"/>
      <c r="H388" s="14"/>
      <c r="I388" s="8"/>
      <c r="J388" s="24"/>
      <c r="K388" s="3"/>
      <c r="L388" s="4"/>
    </row>
    <row r="389" spans="1:12" x14ac:dyDescent="0.35">
      <c r="A389" s="26" t="s">
        <v>671</v>
      </c>
      <c r="B389" s="9" t="s">
        <v>58</v>
      </c>
      <c r="C389" s="8" t="s">
        <v>59</v>
      </c>
      <c r="D389" s="8"/>
      <c r="E389" s="8" t="s">
        <v>60</v>
      </c>
      <c r="F389" s="8" t="s">
        <v>0</v>
      </c>
      <c r="G389" s="14">
        <v>54</v>
      </c>
      <c r="H389" s="14"/>
      <c r="I389" s="8"/>
      <c r="J389" s="24"/>
      <c r="K389" s="3"/>
      <c r="L389" s="4"/>
    </row>
    <row r="390" spans="1:12" x14ac:dyDescent="0.35">
      <c r="A390" s="26" t="s">
        <v>672</v>
      </c>
      <c r="B390" s="9" t="s">
        <v>61</v>
      </c>
      <c r="C390" s="8" t="s">
        <v>245</v>
      </c>
      <c r="D390" s="8"/>
      <c r="E390" s="8" t="s">
        <v>185</v>
      </c>
      <c r="F390" s="8" t="s">
        <v>0</v>
      </c>
      <c r="G390" s="14">
        <f>(G389+G393)*2</f>
        <v>112</v>
      </c>
      <c r="H390" s="14"/>
      <c r="I390" s="10"/>
      <c r="J390" s="24"/>
      <c r="K390" s="3"/>
      <c r="L390" s="4"/>
    </row>
    <row r="391" spans="1:12" x14ac:dyDescent="0.35">
      <c r="A391" s="26" t="s">
        <v>673</v>
      </c>
      <c r="B391" s="16" t="s">
        <v>62</v>
      </c>
      <c r="C391" s="8"/>
      <c r="D391" s="8"/>
      <c r="E391" s="8"/>
      <c r="F391" s="8" t="s">
        <v>0</v>
      </c>
      <c r="G391" s="14">
        <f>G389</f>
        <v>54</v>
      </c>
      <c r="H391" s="14"/>
      <c r="I391" s="10"/>
      <c r="J391" s="24"/>
      <c r="K391" s="3"/>
      <c r="L391" s="4"/>
    </row>
    <row r="392" spans="1:12" ht="32" x14ac:dyDescent="0.35">
      <c r="A392" s="26" t="s">
        <v>674</v>
      </c>
      <c r="B392" s="16" t="s">
        <v>63</v>
      </c>
      <c r="C392" s="8"/>
      <c r="D392" s="8"/>
      <c r="E392" s="8"/>
      <c r="F392" s="8" t="s">
        <v>0</v>
      </c>
      <c r="G392" s="8">
        <f>G389+G393</f>
        <v>56</v>
      </c>
      <c r="H392" s="14"/>
      <c r="I392" s="10"/>
      <c r="J392" s="24"/>
      <c r="K392" s="3"/>
      <c r="L392" s="4"/>
    </row>
    <row r="393" spans="1:12" x14ac:dyDescent="0.35">
      <c r="A393" s="26" t="s">
        <v>675</v>
      </c>
      <c r="B393" s="16" t="s">
        <v>58</v>
      </c>
      <c r="C393" s="8" t="s">
        <v>307</v>
      </c>
      <c r="D393" s="8"/>
      <c r="E393" s="8" t="s">
        <v>308</v>
      </c>
      <c r="F393" s="8" t="s">
        <v>0</v>
      </c>
      <c r="G393" s="14">
        <v>2</v>
      </c>
      <c r="H393" s="14"/>
      <c r="I393" s="10"/>
      <c r="J393" s="24"/>
      <c r="K393" s="3"/>
      <c r="L393" s="4"/>
    </row>
    <row r="394" spans="1:12" x14ac:dyDescent="0.35">
      <c r="A394" s="26"/>
      <c r="B394" s="34"/>
      <c r="C394" s="10"/>
      <c r="D394" s="10"/>
      <c r="E394" s="10"/>
      <c r="F394" s="10"/>
      <c r="G394" s="14"/>
      <c r="H394" s="14"/>
      <c r="I394" s="10"/>
      <c r="J394" s="24"/>
      <c r="K394" s="3"/>
      <c r="L394" s="4"/>
    </row>
    <row r="395" spans="1:12" x14ac:dyDescent="0.35">
      <c r="A395" s="26" t="s">
        <v>676</v>
      </c>
      <c r="B395" s="34" t="s">
        <v>65</v>
      </c>
      <c r="C395" s="8"/>
      <c r="D395" s="8"/>
      <c r="E395" s="8"/>
      <c r="F395" s="8"/>
      <c r="G395" s="22"/>
      <c r="H395" s="14"/>
      <c r="I395" s="10"/>
      <c r="J395" s="24"/>
      <c r="K395" s="3"/>
      <c r="L395" s="4"/>
    </row>
    <row r="396" spans="1:12" ht="32" x14ac:dyDescent="0.35">
      <c r="A396" s="26" t="s">
        <v>677</v>
      </c>
      <c r="B396" s="9" t="s">
        <v>11</v>
      </c>
      <c r="C396" s="8" t="s">
        <v>23</v>
      </c>
      <c r="D396" s="8"/>
      <c r="E396" s="8" t="s">
        <v>24</v>
      </c>
      <c r="F396" s="8" t="s">
        <v>67</v>
      </c>
      <c r="G396" s="14">
        <v>3900</v>
      </c>
      <c r="H396" s="14"/>
      <c r="I396" s="14"/>
      <c r="J396" s="24"/>
      <c r="K396" s="3"/>
      <c r="L396" s="4"/>
    </row>
    <row r="397" spans="1:12" x14ac:dyDescent="0.35">
      <c r="A397" s="26" t="s">
        <v>678</v>
      </c>
      <c r="B397" s="9" t="s">
        <v>70</v>
      </c>
      <c r="C397" s="8"/>
      <c r="D397" s="8"/>
      <c r="E397" s="8"/>
      <c r="F397" s="8" t="s">
        <v>67</v>
      </c>
      <c r="G397" s="10">
        <f>G396*0.9</f>
        <v>3510</v>
      </c>
      <c r="H397" s="14"/>
      <c r="I397" s="10"/>
      <c r="J397" s="24"/>
      <c r="K397" s="3"/>
      <c r="L397" s="4"/>
    </row>
    <row r="398" spans="1:12" x14ac:dyDescent="0.35">
      <c r="A398" s="26" t="s">
        <v>679</v>
      </c>
      <c r="B398" s="16" t="s">
        <v>246</v>
      </c>
      <c r="C398" s="8"/>
      <c r="D398" s="8"/>
      <c r="E398" s="8"/>
      <c r="F398" s="8" t="s">
        <v>0</v>
      </c>
      <c r="G398" s="14">
        <f>G399*2</f>
        <v>7728.0000000000009</v>
      </c>
      <c r="H398" s="14"/>
      <c r="I398" s="10"/>
      <c r="J398" s="24"/>
      <c r="K398" s="3"/>
      <c r="L398" s="4"/>
    </row>
    <row r="399" spans="1:12" x14ac:dyDescent="0.35">
      <c r="A399" s="26" t="s">
        <v>680</v>
      </c>
      <c r="B399" s="16" t="s">
        <v>233</v>
      </c>
      <c r="C399" s="8"/>
      <c r="D399" s="8"/>
      <c r="E399" s="8"/>
      <c r="F399" s="8" t="s">
        <v>0</v>
      </c>
      <c r="G399" s="10">
        <f>G397*1.1+3</f>
        <v>3864.0000000000005</v>
      </c>
      <c r="H399" s="14"/>
      <c r="I399" s="10"/>
      <c r="J399" s="24"/>
      <c r="K399" s="3"/>
      <c r="L399" s="4"/>
    </row>
    <row r="400" spans="1:12" x14ac:dyDescent="0.35">
      <c r="A400" s="26" t="s">
        <v>681</v>
      </c>
      <c r="B400" s="16" t="s">
        <v>276</v>
      </c>
      <c r="C400" s="8" t="s">
        <v>278</v>
      </c>
      <c r="D400" s="8"/>
      <c r="E400" s="8" t="s">
        <v>279</v>
      </c>
      <c r="F400" s="8" t="s">
        <v>3</v>
      </c>
      <c r="G400" s="10">
        <v>750</v>
      </c>
      <c r="H400" s="14"/>
      <c r="I400" s="10"/>
      <c r="J400" s="24"/>
      <c r="K400" s="3"/>
      <c r="L400" s="4"/>
    </row>
    <row r="401" spans="1:12" x14ac:dyDescent="0.35">
      <c r="A401" s="26"/>
      <c r="B401" s="16"/>
      <c r="C401" s="28"/>
      <c r="D401" s="28"/>
      <c r="E401" s="28"/>
      <c r="F401" s="28"/>
      <c r="G401" s="15"/>
      <c r="H401" s="14"/>
      <c r="I401" s="10"/>
      <c r="J401" s="24"/>
      <c r="K401" s="3"/>
      <c r="L401" s="4"/>
    </row>
    <row r="402" spans="1:12" x14ac:dyDescent="0.35">
      <c r="A402" s="26" t="s">
        <v>682</v>
      </c>
      <c r="B402" s="34" t="s">
        <v>285</v>
      </c>
      <c r="C402" s="10"/>
      <c r="D402" s="10"/>
      <c r="E402" s="10"/>
      <c r="F402" s="10"/>
      <c r="G402" s="14"/>
      <c r="H402" s="14"/>
      <c r="I402" s="10"/>
      <c r="J402" s="24"/>
      <c r="K402" s="3"/>
      <c r="L402" s="4"/>
    </row>
    <row r="403" spans="1:12" x14ac:dyDescent="0.35">
      <c r="A403" s="26"/>
      <c r="B403" s="34" t="s">
        <v>286</v>
      </c>
      <c r="C403" s="28"/>
      <c r="D403" s="28"/>
      <c r="E403" s="28"/>
      <c r="F403" s="28"/>
      <c r="G403" s="36"/>
      <c r="H403" s="14"/>
      <c r="I403" s="10"/>
      <c r="J403" s="24"/>
      <c r="K403" s="3"/>
      <c r="L403" s="4"/>
    </row>
    <row r="404" spans="1:12" x14ac:dyDescent="0.35">
      <c r="A404" s="26" t="s">
        <v>683</v>
      </c>
      <c r="B404" s="9" t="s">
        <v>299</v>
      </c>
      <c r="C404" s="8" t="s">
        <v>300</v>
      </c>
      <c r="D404" s="8"/>
      <c r="E404" s="8" t="s">
        <v>287</v>
      </c>
      <c r="F404" s="8" t="s">
        <v>0</v>
      </c>
      <c r="G404" s="14">
        <v>1</v>
      </c>
      <c r="H404" s="14"/>
      <c r="I404" s="10"/>
      <c r="J404" s="24"/>
      <c r="K404" s="3"/>
      <c r="L404" s="4"/>
    </row>
    <row r="405" spans="1:12" x14ac:dyDescent="0.35">
      <c r="A405" s="26" t="s">
        <v>684</v>
      </c>
      <c r="B405" s="9" t="s">
        <v>288</v>
      </c>
      <c r="C405" s="8" t="s">
        <v>289</v>
      </c>
      <c r="D405" s="8"/>
      <c r="E405" s="8" t="s">
        <v>185</v>
      </c>
      <c r="F405" s="8" t="s">
        <v>0</v>
      </c>
      <c r="G405" s="14">
        <v>1</v>
      </c>
      <c r="H405" s="14"/>
      <c r="I405" s="10"/>
      <c r="J405" s="24"/>
      <c r="K405" s="3"/>
      <c r="L405" s="4"/>
    </row>
    <row r="406" spans="1:12" x14ac:dyDescent="0.35">
      <c r="A406" s="26" t="s">
        <v>685</v>
      </c>
      <c r="B406" s="16" t="s">
        <v>271</v>
      </c>
      <c r="C406" s="8" t="s">
        <v>272</v>
      </c>
      <c r="D406" s="8"/>
      <c r="E406" s="8" t="s">
        <v>273</v>
      </c>
      <c r="F406" s="8" t="s">
        <v>0</v>
      </c>
      <c r="G406" s="19">
        <v>2</v>
      </c>
      <c r="H406" s="14"/>
      <c r="I406" s="10"/>
      <c r="J406" s="24"/>
      <c r="K406" s="3"/>
      <c r="L406" s="4"/>
    </row>
    <row r="407" spans="1:12" x14ac:dyDescent="0.35">
      <c r="A407" s="26" t="s">
        <v>686</v>
      </c>
      <c r="B407" s="16" t="s">
        <v>293</v>
      </c>
      <c r="C407" s="8" t="s">
        <v>294</v>
      </c>
      <c r="D407" s="8"/>
      <c r="E407" s="8" t="s">
        <v>295</v>
      </c>
      <c r="F407" s="8" t="s">
        <v>0</v>
      </c>
      <c r="G407" s="14">
        <v>1</v>
      </c>
      <c r="H407" s="14"/>
      <c r="I407" s="10"/>
      <c r="J407" s="24"/>
      <c r="K407" s="3"/>
      <c r="L407" s="4"/>
    </row>
    <row r="408" spans="1:12" x14ac:dyDescent="0.35">
      <c r="A408" s="26" t="s">
        <v>687</v>
      </c>
      <c r="B408" s="16" t="s">
        <v>296</v>
      </c>
      <c r="C408" s="8" t="s">
        <v>297</v>
      </c>
      <c r="D408" s="8"/>
      <c r="E408" s="8" t="s">
        <v>298</v>
      </c>
      <c r="F408" s="8" t="s">
        <v>157</v>
      </c>
      <c r="G408" s="19">
        <v>1</v>
      </c>
      <c r="H408" s="14"/>
      <c r="I408" s="10"/>
      <c r="J408" s="24"/>
      <c r="K408" s="3"/>
      <c r="L408" s="4"/>
    </row>
    <row r="409" spans="1:12" x14ac:dyDescent="0.35">
      <c r="A409" s="26"/>
      <c r="B409" s="34"/>
      <c r="C409" s="10"/>
      <c r="D409" s="10"/>
      <c r="E409" s="10"/>
      <c r="F409" s="10"/>
      <c r="G409" s="14"/>
      <c r="H409" s="14"/>
      <c r="I409" s="10"/>
      <c r="J409" s="24"/>
      <c r="K409" s="3"/>
      <c r="L409" s="4"/>
    </row>
    <row r="410" spans="1:12" x14ac:dyDescent="0.35">
      <c r="A410" s="26" t="s">
        <v>688</v>
      </c>
      <c r="B410" s="34" t="s">
        <v>57</v>
      </c>
      <c r="C410" s="28"/>
      <c r="D410" s="28"/>
      <c r="E410" s="28"/>
      <c r="F410" s="28"/>
      <c r="G410" s="36"/>
      <c r="H410" s="14"/>
      <c r="I410" s="10"/>
      <c r="J410" s="24"/>
      <c r="K410" s="3"/>
      <c r="L410" s="4"/>
    </row>
    <row r="411" spans="1:12" x14ac:dyDescent="0.35">
      <c r="A411" s="26" t="s">
        <v>689</v>
      </c>
      <c r="B411" s="9" t="s">
        <v>290</v>
      </c>
      <c r="C411" s="8" t="s">
        <v>292</v>
      </c>
      <c r="D411" s="8"/>
      <c r="E411" s="8" t="s">
        <v>291</v>
      </c>
      <c r="F411" s="8" t="s">
        <v>0</v>
      </c>
      <c r="G411" s="14">
        <v>6</v>
      </c>
      <c r="H411" s="14"/>
      <c r="I411" s="10"/>
      <c r="J411" s="24"/>
      <c r="K411" s="3"/>
      <c r="L411" s="4"/>
    </row>
    <row r="412" spans="1:12" x14ac:dyDescent="0.35">
      <c r="A412" s="26" t="s">
        <v>690</v>
      </c>
      <c r="B412" s="9" t="s">
        <v>61</v>
      </c>
      <c r="C412" s="8" t="s">
        <v>245</v>
      </c>
      <c r="D412" s="8"/>
      <c r="E412" s="8" t="s">
        <v>185</v>
      </c>
      <c r="F412" s="8" t="s">
        <v>0</v>
      </c>
      <c r="G412" s="14">
        <v>26</v>
      </c>
      <c r="H412" s="14"/>
      <c r="I412" s="10"/>
      <c r="J412" s="24"/>
      <c r="K412" s="3"/>
      <c r="L412" s="4"/>
    </row>
    <row r="413" spans="1:12" x14ac:dyDescent="0.35">
      <c r="A413" s="26" t="s">
        <v>691</v>
      </c>
      <c r="B413" s="16" t="s">
        <v>62</v>
      </c>
      <c r="C413" s="8"/>
      <c r="D413" s="8"/>
      <c r="E413" s="8"/>
      <c r="F413" s="8" t="s">
        <v>0</v>
      </c>
      <c r="G413" s="14">
        <f>G411</f>
        <v>6</v>
      </c>
      <c r="H413" s="14"/>
      <c r="I413" s="10"/>
      <c r="J413" s="24"/>
      <c r="K413" s="3"/>
      <c r="L413" s="4"/>
    </row>
    <row r="414" spans="1:12" x14ac:dyDescent="0.35">
      <c r="A414" s="26"/>
      <c r="B414" s="34"/>
      <c r="C414" s="10"/>
      <c r="D414" s="10"/>
      <c r="E414" s="10"/>
      <c r="F414" s="10"/>
      <c r="G414" s="14"/>
      <c r="H414" s="14"/>
      <c r="I414" s="10"/>
      <c r="J414" s="24"/>
      <c r="K414" s="3"/>
      <c r="L414" s="4"/>
    </row>
    <row r="415" spans="1:12" x14ac:dyDescent="0.35">
      <c r="A415" s="26" t="s">
        <v>692</v>
      </c>
      <c r="B415" s="34" t="s">
        <v>65</v>
      </c>
      <c r="C415" s="8"/>
      <c r="D415" s="8"/>
      <c r="E415" s="8"/>
      <c r="F415" s="8"/>
      <c r="G415" s="22"/>
      <c r="H415" s="14"/>
      <c r="I415" s="10"/>
      <c r="J415" s="24"/>
      <c r="K415" s="3"/>
      <c r="L415" s="4"/>
    </row>
    <row r="416" spans="1:12" ht="32" x14ac:dyDescent="0.35">
      <c r="A416" s="26" t="s">
        <v>693</v>
      </c>
      <c r="B416" s="9" t="s">
        <v>11</v>
      </c>
      <c r="C416" s="8" t="s">
        <v>23</v>
      </c>
      <c r="D416" s="8"/>
      <c r="E416" s="8" t="s">
        <v>24</v>
      </c>
      <c r="F416" s="8" t="s">
        <v>67</v>
      </c>
      <c r="G416" s="14">
        <f>G411*25</f>
        <v>150</v>
      </c>
      <c r="H416" s="14"/>
      <c r="I416" s="10"/>
      <c r="J416" s="24"/>
      <c r="K416" s="3"/>
      <c r="L416" s="4"/>
    </row>
    <row r="417" spans="1:12" ht="32" x14ac:dyDescent="0.35">
      <c r="A417" s="26" t="s">
        <v>694</v>
      </c>
      <c r="B417" s="9" t="s">
        <v>275</v>
      </c>
      <c r="C417" s="8">
        <v>91932</v>
      </c>
      <c r="D417" s="8"/>
      <c r="E417" s="8" t="s">
        <v>21</v>
      </c>
      <c r="F417" s="8" t="s">
        <v>67</v>
      </c>
      <c r="G417" s="10">
        <f>G416</f>
        <v>150</v>
      </c>
      <c r="H417" s="14"/>
      <c r="I417" s="10"/>
      <c r="J417" s="24"/>
      <c r="K417" s="3"/>
      <c r="L417" s="4"/>
    </row>
    <row r="418" spans="1:12" x14ac:dyDescent="0.35">
      <c r="A418" s="26" t="s">
        <v>695</v>
      </c>
      <c r="B418" s="16" t="s">
        <v>277</v>
      </c>
      <c r="C418" s="8"/>
      <c r="D418" s="8"/>
      <c r="E418" s="8" t="s">
        <v>21</v>
      </c>
      <c r="F418" s="8" t="s">
        <v>0</v>
      </c>
      <c r="G418" s="10">
        <f>G417*2.4</f>
        <v>360</v>
      </c>
      <c r="H418" s="14"/>
      <c r="I418" s="10"/>
      <c r="J418" s="24"/>
      <c r="K418" s="3"/>
      <c r="L418" s="4"/>
    </row>
    <row r="419" spans="1:12" s="51" customFormat="1" x14ac:dyDescent="0.35">
      <c r="A419" s="26"/>
      <c r="B419" s="44"/>
      <c r="C419" s="19"/>
      <c r="D419" s="19"/>
      <c r="E419" s="19"/>
      <c r="F419" s="19"/>
      <c r="G419" s="19"/>
      <c r="H419" s="19"/>
      <c r="I419" s="22"/>
    </row>
    <row r="420" spans="1:12" x14ac:dyDescent="0.35">
      <c r="A420" s="26" t="s">
        <v>696</v>
      </c>
      <c r="B420" s="34" t="s">
        <v>728</v>
      </c>
      <c r="C420" s="8"/>
      <c r="D420" s="8"/>
      <c r="E420" s="8"/>
      <c r="F420" s="8"/>
      <c r="G420" s="19"/>
      <c r="H420" s="19"/>
      <c r="I420" s="8"/>
    </row>
    <row r="421" spans="1:12" ht="48" x14ac:dyDescent="0.35">
      <c r="A421" s="26" t="s">
        <v>697</v>
      </c>
      <c r="B421" s="9" t="s">
        <v>726</v>
      </c>
      <c r="C421" s="8" t="s">
        <v>727</v>
      </c>
      <c r="D421" s="8"/>
      <c r="E421" s="8" t="s">
        <v>48</v>
      </c>
      <c r="F421" s="8" t="s">
        <v>0</v>
      </c>
      <c r="G421" s="19">
        <v>1</v>
      </c>
      <c r="H421" s="19"/>
      <c r="I421" s="8" t="s">
        <v>725</v>
      </c>
    </row>
    <row r="422" spans="1:12" x14ac:dyDescent="0.35">
      <c r="A422" s="26" t="s">
        <v>698</v>
      </c>
      <c r="B422" s="9" t="s">
        <v>732</v>
      </c>
      <c r="C422" s="8" t="s">
        <v>729</v>
      </c>
      <c r="D422" s="8"/>
      <c r="E422" s="8" t="s">
        <v>730</v>
      </c>
      <c r="F422" s="8" t="s">
        <v>0</v>
      </c>
      <c r="G422" s="19">
        <v>1</v>
      </c>
      <c r="H422" s="19"/>
      <c r="I422" s="8"/>
    </row>
    <row r="423" spans="1:12" x14ac:dyDescent="0.35">
      <c r="A423" s="26" t="s">
        <v>699</v>
      </c>
      <c r="B423" s="9" t="s">
        <v>733</v>
      </c>
      <c r="C423" s="8" t="s">
        <v>731</v>
      </c>
      <c r="D423" s="8"/>
      <c r="E423" s="8" t="s">
        <v>730</v>
      </c>
      <c r="F423" s="8" t="s">
        <v>0</v>
      </c>
      <c r="G423" s="19">
        <v>1</v>
      </c>
      <c r="H423" s="19"/>
      <c r="I423" s="8"/>
    </row>
    <row r="424" spans="1:12" x14ac:dyDescent="0.35">
      <c r="A424" s="26"/>
      <c r="B424" s="34"/>
      <c r="C424" s="8"/>
      <c r="D424" s="8"/>
      <c r="E424" s="8"/>
      <c r="F424" s="8"/>
      <c r="G424" s="19"/>
      <c r="H424" s="19"/>
      <c r="I424" s="8"/>
    </row>
    <row r="425" spans="1:12" x14ac:dyDescent="0.35">
      <c r="A425" s="26" t="s">
        <v>700</v>
      </c>
      <c r="B425" s="34" t="s">
        <v>360</v>
      </c>
      <c r="C425" s="45"/>
      <c r="D425" s="46"/>
      <c r="E425" s="45"/>
      <c r="F425" s="45"/>
      <c r="G425" s="47"/>
      <c r="H425" s="14"/>
      <c r="I425" s="10"/>
      <c r="J425" s="24"/>
      <c r="K425" s="3"/>
      <c r="L425" s="4"/>
    </row>
    <row r="426" spans="1:12" x14ac:dyDescent="0.35">
      <c r="A426" s="26"/>
      <c r="B426" s="34" t="s">
        <v>270</v>
      </c>
      <c r="C426" s="45"/>
      <c r="D426" s="46"/>
      <c r="E426" s="45"/>
      <c r="F426" s="45"/>
      <c r="G426" s="45"/>
      <c r="H426" s="14"/>
      <c r="I426" s="10"/>
      <c r="J426" s="24"/>
      <c r="K426" s="3"/>
      <c r="L426" s="4"/>
    </row>
    <row r="427" spans="1:12" x14ac:dyDescent="0.35">
      <c r="A427" s="26" t="s">
        <v>701</v>
      </c>
      <c r="B427" s="9" t="s">
        <v>334</v>
      </c>
      <c r="C427" s="8" t="s">
        <v>335</v>
      </c>
      <c r="D427" s="46"/>
      <c r="E427" s="8" t="s">
        <v>336</v>
      </c>
      <c r="F427" s="8" t="s">
        <v>0</v>
      </c>
      <c r="G427" s="14">
        <v>1</v>
      </c>
      <c r="H427" s="14"/>
      <c r="I427" s="10"/>
      <c r="J427" s="24"/>
      <c r="K427" s="3"/>
      <c r="L427" s="4"/>
    </row>
    <row r="428" spans="1:12" x14ac:dyDescent="0.35">
      <c r="A428" s="26" t="s">
        <v>702</v>
      </c>
      <c r="B428" s="9" t="s">
        <v>337</v>
      </c>
      <c r="C428" s="8" t="s">
        <v>338</v>
      </c>
      <c r="D428" s="46"/>
      <c r="E428" s="8" t="s">
        <v>336</v>
      </c>
      <c r="F428" s="8" t="s">
        <v>0</v>
      </c>
      <c r="G428" s="14">
        <v>1</v>
      </c>
      <c r="H428" s="14"/>
      <c r="I428" s="10"/>
      <c r="J428" s="24"/>
      <c r="K428" s="3"/>
      <c r="L428" s="4"/>
    </row>
    <row r="429" spans="1:12" x14ac:dyDescent="0.35">
      <c r="A429" s="26" t="s">
        <v>734</v>
      </c>
      <c r="B429" s="9" t="s">
        <v>339</v>
      </c>
      <c r="C429" s="8" t="s">
        <v>340</v>
      </c>
      <c r="D429" s="46"/>
      <c r="E429" s="8" t="s">
        <v>336</v>
      </c>
      <c r="F429" s="8" t="s">
        <v>0</v>
      </c>
      <c r="G429" s="14">
        <v>2</v>
      </c>
      <c r="H429" s="14"/>
      <c r="I429" s="10"/>
      <c r="J429" s="24"/>
      <c r="K429" s="3"/>
      <c r="L429" s="4"/>
    </row>
    <row r="430" spans="1:12" x14ac:dyDescent="0.35">
      <c r="A430" s="26" t="s">
        <v>735</v>
      </c>
      <c r="B430" s="9" t="s">
        <v>341</v>
      </c>
      <c r="C430" s="8" t="s">
        <v>342</v>
      </c>
      <c r="D430" s="48"/>
      <c r="E430" s="8" t="s">
        <v>336</v>
      </c>
      <c r="F430" s="8" t="s">
        <v>0</v>
      </c>
      <c r="G430" s="14">
        <v>1</v>
      </c>
      <c r="H430" s="14"/>
      <c r="I430" s="10"/>
      <c r="J430" s="24"/>
      <c r="K430" s="3"/>
      <c r="L430" s="4"/>
    </row>
    <row r="431" spans="1:12" x14ac:dyDescent="0.35">
      <c r="A431" s="26" t="s">
        <v>736</v>
      </c>
      <c r="B431" s="9" t="s">
        <v>343</v>
      </c>
      <c r="C431" s="8" t="s">
        <v>344</v>
      </c>
      <c r="D431" s="48"/>
      <c r="E431" s="8" t="s">
        <v>336</v>
      </c>
      <c r="F431" s="8" t="s">
        <v>0</v>
      </c>
      <c r="G431" s="14">
        <v>1</v>
      </c>
      <c r="H431" s="14"/>
      <c r="I431" s="10"/>
      <c r="J431" s="24"/>
      <c r="K431" s="3"/>
      <c r="L431" s="4"/>
    </row>
    <row r="432" spans="1:12" x14ac:dyDescent="0.35">
      <c r="A432" s="26" t="s">
        <v>737</v>
      </c>
      <c r="B432" s="9" t="s">
        <v>345</v>
      </c>
      <c r="C432" s="8" t="s">
        <v>346</v>
      </c>
      <c r="D432" s="48"/>
      <c r="E432" s="8" t="s">
        <v>347</v>
      </c>
      <c r="F432" s="8" t="s">
        <v>0</v>
      </c>
      <c r="G432" s="14">
        <v>1</v>
      </c>
      <c r="H432" s="14"/>
      <c r="I432" s="10"/>
      <c r="J432" s="24"/>
      <c r="K432" s="3"/>
      <c r="L432" s="4"/>
    </row>
    <row r="433" spans="1:12" x14ac:dyDescent="0.35">
      <c r="A433" s="26" t="s">
        <v>738</v>
      </c>
      <c r="B433" s="9" t="s">
        <v>348</v>
      </c>
      <c r="C433" s="8" t="s">
        <v>349</v>
      </c>
      <c r="D433" s="48"/>
      <c r="E433" s="8" t="s">
        <v>350</v>
      </c>
      <c r="F433" s="8" t="s">
        <v>0</v>
      </c>
      <c r="G433" s="14">
        <v>2</v>
      </c>
      <c r="H433" s="14"/>
      <c r="I433" s="10"/>
      <c r="J433" s="24"/>
      <c r="K433" s="3"/>
      <c r="L433" s="4"/>
    </row>
    <row r="434" spans="1:12" x14ac:dyDescent="0.35">
      <c r="A434" s="26" t="s">
        <v>739</v>
      </c>
      <c r="B434" s="9" t="s">
        <v>351</v>
      </c>
      <c r="C434" s="8" t="s">
        <v>352</v>
      </c>
      <c r="D434" s="46"/>
      <c r="E434" s="8" t="s">
        <v>350</v>
      </c>
      <c r="F434" s="8" t="s">
        <v>0</v>
      </c>
      <c r="G434" s="14">
        <v>4</v>
      </c>
      <c r="H434" s="14"/>
      <c r="I434" s="10"/>
      <c r="J434" s="24"/>
      <c r="K434" s="3"/>
      <c r="L434" s="4"/>
    </row>
    <row r="435" spans="1:12" x14ac:dyDescent="0.35">
      <c r="A435" s="26" t="s">
        <v>740</v>
      </c>
      <c r="B435" s="9" t="s">
        <v>353</v>
      </c>
      <c r="C435" s="8" t="s">
        <v>184</v>
      </c>
      <c r="D435" s="46"/>
      <c r="E435" s="8" t="s">
        <v>350</v>
      </c>
      <c r="F435" s="8" t="s">
        <v>0</v>
      </c>
      <c r="G435" s="14">
        <v>1</v>
      </c>
      <c r="H435" s="14"/>
      <c r="I435" s="10"/>
      <c r="J435" s="24"/>
      <c r="K435" s="3"/>
      <c r="L435" s="4"/>
    </row>
    <row r="436" spans="1:12" x14ac:dyDescent="0.35">
      <c r="A436" s="26"/>
      <c r="B436" s="9"/>
      <c r="C436" s="8"/>
      <c r="D436" s="46"/>
      <c r="E436" s="8"/>
      <c r="F436" s="8"/>
      <c r="G436" s="14"/>
      <c r="H436" s="14"/>
      <c r="I436" s="10"/>
      <c r="J436" s="24"/>
      <c r="K436" s="3"/>
      <c r="L436" s="4"/>
    </row>
    <row r="437" spans="1:12" x14ac:dyDescent="0.35">
      <c r="A437" s="26"/>
      <c r="B437" s="34" t="s">
        <v>354</v>
      </c>
      <c r="C437" s="8"/>
      <c r="D437" s="46"/>
      <c r="E437" s="8"/>
      <c r="F437" s="8"/>
      <c r="G437" s="14"/>
      <c r="H437" s="14"/>
      <c r="I437" s="10"/>
      <c r="J437" s="24"/>
      <c r="K437" s="3"/>
      <c r="L437" s="4"/>
    </row>
    <row r="438" spans="1:12" ht="32" x14ac:dyDescent="0.35">
      <c r="A438" s="26" t="s">
        <v>703</v>
      </c>
      <c r="B438" s="34" t="s">
        <v>355</v>
      </c>
      <c r="C438" s="8" t="s">
        <v>356</v>
      </c>
      <c r="D438" s="46"/>
      <c r="E438" s="8" t="s">
        <v>357</v>
      </c>
      <c r="F438" s="8" t="s">
        <v>67</v>
      </c>
      <c r="G438" s="14">
        <v>50</v>
      </c>
      <c r="H438" s="14"/>
      <c r="I438" s="10"/>
      <c r="J438" s="24"/>
      <c r="K438" s="3"/>
      <c r="L438" s="4"/>
    </row>
    <row r="439" spans="1:12" x14ac:dyDescent="0.35">
      <c r="A439" s="26" t="s">
        <v>704</v>
      </c>
      <c r="B439" s="9" t="s">
        <v>358</v>
      </c>
      <c r="C439" s="8">
        <v>91920</v>
      </c>
      <c r="D439" s="46"/>
      <c r="E439" s="8" t="s">
        <v>21</v>
      </c>
      <c r="F439" s="8" t="s">
        <v>67</v>
      </c>
      <c r="G439" s="14">
        <v>50</v>
      </c>
      <c r="H439" s="15"/>
      <c r="I439" s="8"/>
      <c r="J439" s="24"/>
      <c r="K439" s="3"/>
      <c r="L439" s="4"/>
    </row>
    <row r="440" spans="1:12" x14ac:dyDescent="0.35">
      <c r="A440" s="26" t="s">
        <v>705</v>
      </c>
      <c r="B440" s="9" t="s">
        <v>359</v>
      </c>
      <c r="C440" s="8">
        <v>51020</v>
      </c>
      <c r="D440" s="46"/>
      <c r="E440" s="8" t="s">
        <v>21</v>
      </c>
      <c r="F440" s="8" t="s">
        <v>0</v>
      </c>
      <c r="G440" s="14">
        <v>100</v>
      </c>
      <c r="H440" s="35"/>
      <c r="I440" s="10"/>
      <c r="J440" s="24"/>
      <c r="K440" s="3"/>
      <c r="L440" s="4"/>
    </row>
    <row r="441" spans="1:12" x14ac:dyDescent="0.35">
      <c r="A441" s="53"/>
      <c r="B441" s="9"/>
      <c r="C441" s="8"/>
      <c r="D441" s="8"/>
      <c r="E441" s="8"/>
      <c r="F441" s="8"/>
      <c r="G441" s="22"/>
      <c r="H441" s="35"/>
      <c r="I441" s="10"/>
      <c r="J441" s="24"/>
      <c r="K441" s="3"/>
      <c r="L441" s="4"/>
    </row>
    <row r="442" spans="1:12" x14ac:dyDescent="0.35">
      <c r="A442" s="26" t="s">
        <v>741</v>
      </c>
      <c r="B442" s="34" t="s">
        <v>281</v>
      </c>
      <c r="C442" s="28"/>
      <c r="D442" s="28"/>
      <c r="E442" s="28"/>
      <c r="F442" s="28"/>
      <c r="G442" s="36"/>
      <c r="H442" s="14"/>
      <c r="I442" s="10"/>
      <c r="J442" s="24"/>
      <c r="K442" s="3"/>
      <c r="L442" s="4"/>
    </row>
    <row r="443" spans="1:12" x14ac:dyDescent="0.35">
      <c r="A443" s="26"/>
      <c r="B443" s="34" t="s">
        <v>28</v>
      </c>
      <c r="C443" s="28"/>
      <c r="D443" s="28"/>
      <c r="E443" s="28"/>
      <c r="F443" s="28"/>
      <c r="G443" s="36"/>
      <c r="H443" s="14"/>
      <c r="I443" s="10"/>
      <c r="J443" s="24"/>
      <c r="K443" s="3"/>
      <c r="L443" s="4"/>
    </row>
    <row r="444" spans="1:12" x14ac:dyDescent="0.35">
      <c r="A444" s="26" t="s">
        <v>742</v>
      </c>
      <c r="B444" s="9" t="s">
        <v>706</v>
      </c>
      <c r="C444" s="8" t="s">
        <v>314</v>
      </c>
      <c r="D444" s="8" t="s">
        <v>315</v>
      </c>
      <c r="E444" s="8" t="s">
        <v>190</v>
      </c>
      <c r="F444" s="8" t="s">
        <v>10</v>
      </c>
      <c r="G444" s="14">
        <v>1</v>
      </c>
      <c r="H444" s="14"/>
      <c r="I444" s="14"/>
      <c r="J444" s="24"/>
      <c r="K444" s="3"/>
      <c r="L444" s="4"/>
    </row>
    <row r="445" spans="1:12" x14ac:dyDescent="0.35">
      <c r="A445" s="26" t="s">
        <v>743</v>
      </c>
      <c r="B445" s="9" t="s">
        <v>85</v>
      </c>
      <c r="C445" s="8" t="s">
        <v>191</v>
      </c>
      <c r="D445" s="8"/>
      <c r="E445" s="8" t="s">
        <v>86</v>
      </c>
      <c r="F445" s="8" t="s">
        <v>0</v>
      </c>
      <c r="G445" s="10">
        <f>1*G444</f>
        <v>1</v>
      </c>
      <c r="H445" s="14"/>
      <c r="I445" s="10"/>
      <c r="J445" s="24"/>
      <c r="K445" s="3"/>
      <c r="L445" s="4"/>
    </row>
    <row r="446" spans="1:12" x14ac:dyDescent="0.35">
      <c r="A446" s="26" t="s">
        <v>744</v>
      </c>
      <c r="B446" s="16" t="s">
        <v>87</v>
      </c>
      <c r="C446" s="8" t="s">
        <v>88</v>
      </c>
      <c r="D446" s="8"/>
      <c r="E446" s="8" t="s">
        <v>86</v>
      </c>
      <c r="F446" s="8" t="s">
        <v>0</v>
      </c>
      <c r="G446" s="14">
        <f>1*G444</f>
        <v>1</v>
      </c>
      <c r="H446" s="14"/>
      <c r="I446" s="10"/>
      <c r="J446" s="24"/>
      <c r="K446" s="3"/>
      <c r="L446" s="4"/>
    </row>
    <row r="447" spans="1:12" x14ac:dyDescent="0.35">
      <c r="A447" s="26" t="s">
        <v>745</v>
      </c>
      <c r="B447" s="16" t="s">
        <v>89</v>
      </c>
      <c r="C447" s="8" t="s">
        <v>90</v>
      </c>
      <c r="D447" s="8"/>
      <c r="E447" s="8" t="s">
        <v>86</v>
      </c>
      <c r="F447" s="8" t="s">
        <v>0</v>
      </c>
      <c r="G447" s="10">
        <f>1*G444</f>
        <v>1</v>
      </c>
      <c r="H447" s="14"/>
      <c r="I447" s="10"/>
      <c r="J447" s="24"/>
      <c r="K447" s="3"/>
      <c r="L447" s="4"/>
    </row>
    <row r="448" spans="1:12" x14ac:dyDescent="0.35">
      <c r="A448" s="26" t="s">
        <v>746</v>
      </c>
      <c r="B448" s="16" t="s">
        <v>91</v>
      </c>
      <c r="C448" s="8" t="s">
        <v>92</v>
      </c>
      <c r="D448" s="8"/>
      <c r="E448" s="8" t="s">
        <v>86</v>
      </c>
      <c r="F448" s="8" t="s">
        <v>0</v>
      </c>
      <c r="G448" s="10">
        <f>G444</f>
        <v>1</v>
      </c>
      <c r="H448" s="14"/>
      <c r="I448" s="10"/>
      <c r="J448" s="24"/>
      <c r="K448" s="3"/>
      <c r="L448" s="4"/>
    </row>
    <row r="449" spans="1:12" x14ac:dyDescent="0.35">
      <c r="A449" s="26" t="s">
        <v>747</v>
      </c>
      <c r="B449" s="16" t="s">
        <v>247</v>
      </c>
      <c r="C449" s="28" t="s">
        <v>248</v>
      </c>
      <c r="D449" s="28"/>
      <c r="E449" s="28" t="s">
        <v>86</v>
      </c>
      <c r="F449" s="28" t="s">
        <v>0</v>
      </c>
      <c r="G449" s="10">
        <f>1*G444</f>
        <v>1</v>
      </c>
      <c r="H449" s="14"/>
      <c r="I449" s="10"/>
      <c r="J449" s="24"/>
      <c r="K449" s="3"/>
      <c r="L449" s="4"/>
    </row>
    <row r="450" spans="1:12" x14ac:dyDescent="0.35">
      <c r="A450" s="26" t="s">
        <v>748</v>
      </c>
      <c r="B450" s="9" t="s">
        <v>9</v>
      </c>
      <c r="C450" s="8" t="s">
        <v>102</v>
      </c>
      <c r="D450" s="8"/>
      <c r="E450" s="8" t="s">
        <v>86</v>
      </c>
      <c r="F450" s="8" t="s">
        <v>0</v>
      </c>
      <c r="G450" s="14">
        <v>8</v>
      </c>
      <c r="H450" s="14"/>
      <c r="I450" s="14"/>
      <c r="J450" s="24"/>
      <c r="K450" s="3"/>
      <c r="L450" s="4"/>
    </row>
    <row r="451" spans="1:12" x14ac:dyDescent="0.35">
      <c r="A451" s="26" t="s">
        <v>749</v>
      </c>
      <c r="B451" s="16" t="s">
        <v>100</v>
      </c>
      <c r="C451" s="8" t="s">
        <v>101</v>
      </c>
      <c r="D451" s="8"/>
      <c r="E451" s="8" t="s">
        <v>86</v>
      </c>
      <c r="F451" s="8" t="s">
        <v>0</v>
      </c>
      <c r="G451" s="14">
        <v>2</v>
      </c>
      <c r="H451" s="14"/>
      <c r="I451" s="10"/>
      <c r="J451" s="24"/>
      <c r="K451" s="3"/>
      <c r="L451" s="4"/>
    </row>
    <row r="452" spans="1:12" x14ac:dyDescent="0.35">
      <c r="A452" s="26" t="s">
        <v>750</v>
      </c>
      <c r="B452" s="16" t="s">
        <v>96</v>
      </c>
      <c r="C452" s="8"/>
      <c r="D452" s="8"/>
      <c r="E452" s="8"/>
      <c r="F452" s="8" t="s">
        <v>0</v>
      </c>
      <c r="G452" s="10">
        <f>1*G444</f>
        <v>1</v>
      </c>
      <c r="H452" s="14"/>
      <c r="I452" s="10"/>
      <c r="J452" s="24"/>
      <c r="K452" s="3"/>
      <c r="L452" s="4"/>
    </row>
    <row r="453" spans="1:12" x14ac:dyDescent="0.35">
      <c r="A453" s="26" t="s">
        <v>751</v>
      </c>
      <c r="B453" s="16" t="s">
        <v>97</v>
      </c>
      <c r="C453" s="8"/>
      <c r="D453" s="8"/>
      <c r="E453" s="8"/>
      <c r="F453" s="8" t="s">
        <v>0</v>
      </c>
      <c r="G453" s="10">
        <f>1*G444</f>
        <v>1</v>
      </c>
      <c r="H453" s="14"/>
      <c r="I453" s="10"/>
      <c r="J453" s="24"/>
      <c r="K453" s="3"/>
      <c r="L453" s="4"/>
    </row>
    <row r="454" spans="1:12" x14ac:dyDescent="0.35">
      <c r="A454" s="26" t="s">
        <v>752</v>
      </c>
      <c r="B454" s="16" t="s">
        <v>98</v>
      </c>
      <c r="C454" s="28"/>
      <c r="D454" s="28"/>
      <c r="E454" s="28"/>
      <c r="F454" s="28" t="s">
        <v>0</v>
      </c>
      <c r="G454" s="10">
        <f>1*G444</f>
        <v>1</v>
      </c>
      <c r="H454" s="14"/>
      <c r="I454" s="10"/>
      <c r="J454" s="24"/>
      <c r="K454" s="3"/>
      <c r="L454" s="4"/>
    </row>
    <row r="455" spans="1:12" x14ac:dyDescent="0.35">
      <c r="A455" s="26" t="s">
        <v>753</v>
      </c>
      <c r="B455" s="9" t="s">
        <v>99</v>
      </c>
      <c r="C455" s="8"/>
      <c r="D455" s="8"/>
      <c r="E455" s="8"/>
      <c r="F455" s="8" t="s">
        <v>0</v>
      </c>
      <c r="G455" s="14">
        <f>8*G444</f>
        <v>8</v>
      </c>
      <c r="H455" s="15"/>
      <c r="I455" s="10"/>
      <c r="J455" s="24"/>
      <c r="K455" s="3"/>
      <c r="L455" s="4"/>
    </row>
    <row r="456" spans="1:12" x14ac:dyDescent="0.35">
      <c r="A456" s="26" t="s">
        <v>754</v>
      </c>
      <c r="B456" s="9" t="s">
        <v>192</v>
      </c>
      <c r="C456" s="8"/>
      <c r="D456" s="8" t="s">
        <v>193</v>
      </c>
      <c r="E456" s="8" t="s">
        <v>182</v>
      </c>
      <c r="F456" s="8" t="s">
        <v>0</v>
      </c>
      <c r="G456" s="10">
        <f>2*G444</f>
        <v>2</v>
      </c>
      <c r="H456" s="15"/>
      <c r="I456" s="10"/>
      <c r="J456" s="24"/>
      <c r="K456" s="3"/>
      <c r="L456" s="4"/>
    </row>
    <row r="457" spans="1:12" x14ac:dyDescent="0.35">
      <c r="A457" s="26" t="s">
        <v>755</v>
      </c>
      <c r="B457" s="16" t="s">
        <v>187</v>
      </c>
      <c r="C457" s="8" t="s">
        <v>194</v>
      </c>
      <c r="D457" s="8" t="s">
        <v>195</v>
      </c>
      <c r="E457" s="8" t="s">
        <v>190</v>
      </c>
      <c r="F457" s="8" t="s">
        <v>0</v>
      </c>
      <c r="G457" s="14">
        <f>G450+G444</f>
        <v>9</v>
      </c>
      <c r="H457" s="15"/>
      <c r="I457" s="10"/>
      <c r="J457" s="24"/>
      <c r="K457" s="3"/>
      <c r="L457" s="4"/>
    </row>
    <row r="458" spans="1:12" x14ac:dyDescent="0.35">
      <c r="A458" s="26" t="s">
        <v>756</v>
      </c>
      <c r="B458" s="16" t="s">
        <v>177</v>
      </c>
      <c r="C458" s="8" t="s">
        <v>196</v>
      </c>
      <c r="D458" s="8" t="s">
        <v>197</v>
      </c>
      <c r="E458" s="8" t="s">
        <v>190</v>
      </c>
      <c r="F458" s="8" t="s">
        <v>0</v>
      </c>
      <c r="G458" s="14">
        <f>60*G444</f>
        <v>60</v>
      </c>
      <c r="H458" s="15"/>
      <c r="I458" s="8"/>
      <c r="J458" s="24"/>
      <c r="K458" s="3"/>
      <c r="L458" s="4"/>
    </row>
    <row r="459" spans="1:12" x14ac:dyDescent="0.35">
      <c r="A459" s="26" t="s">
        <v>757</v>
      </c>
      <c r="B459" s="16" t="s">
        <v>198</v>
      </c>
      <c r="C459" s="8"/>
      <c r="D459" s="8" t="s">
        <v>199</v>
      </c>
      <c r="E459" s="8" t="s">
        <v>182</v>
      </c>
      <c r="F459" s="8" t="s">
        <v>0</v>
      </c>
      <c r="G459" s="14">
        <f>2*G444</f>
        <v>2</v>
      </c>
      <c r="H459" s="35"/>
      <c r="I459" s="35"/>
      <c r="J459" s="24"/>
      <c r="K459" s="3"/>
      <c r="L459" s="4"/>
    </row>
    <row r="460" spans="1:12" x14ac:dyDescent="0.35">
      <c r="A460" s="26"/>
      <c r="B460" s="9"/>
      <c r="C460" s="8"/>
      <c r="D460" s="8"/>
      <c r="E460" s="8"/>
      <c r="F460" s="8"/>
      <c r="G460" s="22"/>
      <c r="H460" s="15"/>
      <c r="I460" s="35"/>
      <c r="J460" s="24"/>
      <c r="K460" s="3"/>
      <c r="L460" s="4"/>
    </row>
    <row r="461" spans="1:12" x14ac:dyDescent="0.35">
      <c r="A461" s="26"/>
      <c r="B461" s="34" t="s">
        <v>57</v>
      </c>
      <c r="C461" s="8"/>
      <c r="D461" s="8"/>
      <c r="E461" s="8"/>
      <c r="F461" s="8"/>
      <c r="G461" s="19"/>
      <c r="H461" s="15"/>
      <c r="I461" s="35"/>
      <c r="J461" s="24"/>
      <c r="K461" s="3"/>
      <c r="L461" s="4"/>
    </row>
    <row r="462" spans="1:12" x14ac:dyDescent="0.35">
      <c r="A462" s="26" t="s">
        <v>758</v>
      </c>
      <c r="B462" s="9" t="s">
        <v>104</v>
      </c>
      <c r="C462" s="8" t="s">
        <v>316</v>
      </c>
      <c r="D462" s="8"/>
      <c r="E462" s="8" t="s">
        <v>86</v>
      </c>
      <c r="F462" s="8" t="s">
        <v>0</v>
      </c>
      <c r="G462" s="14">
        <f>G445*2</f>
        <v>2</v>
      </c>
      <c r="H462" s="15"/>
      <c r="I462" s="35"/>
      <c r="J462" s="24"/>
      <c r="K462" s="3"/>
      <c r="L462" s="4"/>
    </row>
    <row r="463" spans="1:12" x14ac:dyDescent="0.35">
      <c r="A463" s="26" t="s">
        <v>759</v>
      </c>
      <c r="B463" s="16" t="s">
        <v>249</v>
      </c>
      <c r="C463" s="8" t="s">
        <v>250</v>
      </c>
      <c r="D463" s="8"/>
      <c r="E463" s="8" t="s">
        <v>86</v>
      </c>
      <c r="F463" s="8" t="s">
        <v>0</v>
      </c>
      <c r="G463" s="14">
        <v>48</v>
      </c>
      <c r="H463" s="15"/>
      <c r="I463" s="35"/>
      <c r="J463" s="24"/>
      <c r="K463" s="3"/>
      <c r="L463" s="4"/>
    </row>
    <row r="464" spans="1:12" x14ac:dyDescent="0.35">
      <c r="A464" s="26" t="s">
        <v>760</v>
      </c>
      <c r="B464" s="16" t="s">
        <v>105</v>
      </c>
      <c r="C464" s="8" t="s">
        <v>125</v>
      </c>
      <c r="D464" s="8"/>
      <c r="E464" s="8" t="s">
        <v>86</v>
      </c>
      <c r="F464" s="8" t="s">
        <v>0</v>
      </c>
      <c r="G464" s="14">
        <v>5</v>
      </c>
      <c r="H464" s="8"/>
      <c r="I464" s="35"/>
      <c r="J464" s="24"/>
      <c r="K464" s="3"/>
      <c r="L464" s="4"/>
    </row>
    <row r="465" spans="1:12" x14ac:dyDescent="0.35">
      <c r="A465" s="26" t="s">
        <v>761</v>
      </c>
      <c r="B465" s="16" t="s">
        <v>109</v>
      </c>
      <c r="C465" s="8" t="s">
        <v>110</v>
      </c>
      <c r="D465" s="8"/>
      <c r="E465" s="8" t="s">
        <v>86</v>
      </c>
      <c r="F465" s="8" t="s">
        <v>0</v>
      </c>
      <c r="G465" s="19">
        <f>G445</f>
        <v>1</v>
      </c>
      <c r="H465" s="15"/>
      <c r="I465" s="35"/>
      <c r="J465" s="24"/>
      <c r="K465" s="3"/>
      <c r="L465" s="4"/>
    </row>
    <row r="466" spans="1:12" x14ac:dyDescent="0.35">
      <c r="A466" s="26" t="s">
        <v>762</v>
      </c>
      <c r="B466" s="16" t="s">
        <v>111</v>
      </c>
      <c r="C466" s="8"/>
      <c r="D466" s="8"/>
      <c r="E466" s="8"/>
      <c r="F466" s="8" t="s">
        <v>0</v>
      </c>
      <c r="G466" s="14">
        <f>G465</f>
        <v>1</v>
      </c>
      <c r="H466" s="15"/>
      <c r="I466" s="35"/>
      <c r="J466" s="24"/>
      <c r="K466" s="3"/>
      <c r="L466" s="4"/>
    </row>
    <row r="467" spans="1:12" x14ac:dyDescent="0.35">
      <c r="A467" s="26" t="s">
        <v>763</v>
      </c>
      <c r="B467" s="16" t="s">
        <v>112</v>
      </c>
      <c r="C467" s="8" t="s">
        <v>113</v>
      </c>
      <c r="D467" s="8"/>
      <c r="E467" s="8" t="s">
        <v>114</v>
      </c>
      <c r="F467" s="8" t="s">
        <v>0</v>
      </c>
      <c r="G467" s="14">
        <v>6</v>
      </c>
      <c r="H467" s="15"/>
      <c r="I467" s="35"/>
      <c r="J467" s="24"/>
      <c r="K467" s="3"/>
      <c r="L467" s="4"/>
    </row>
    <row r="468" spans="1:12" x14ac:dyDescent="0.35">
      <c r="A468" s="26" t="s">
        <v>764</v>
      </c>
      <c r="B468" s="16" t="s">
        <v>115</v>
      </c>
      <c r="C468" s="8"/>
      <c r="D468" s="8"/>
      <c r="E468" s="8" t="s">
        <v>116</v>
      </c>
      <c r="F468" s="8" t="s">
        <v>0</v>
      </c>
      <c r="G468" s="14">
        <f>G467</f>
        <v>6</v>
      </c>
      <c r="H468" s="15"/>
      <c r="I468" s="35"/>
      <c r="J468" s="24"/>
      <c r="K468" s="3"/>
      <c r="L468" s="4"/>
    </row>
    <row r="469" spans="1:12" x14ac:dyDescent="0.35">
      <c r="A469" s="26" t="s">
        <v>765</v>
      </c>
      <c r="B469" s="16" t="s">
        <v>117</v>
      </c>
      <c r="C469" s="8" t="s">
        <v>118</v>
      </c>
      <c r="D469" s="8"/>
      <c r="E469" s="8" t="s">
        <v>86</v>
      </c>
      <c r="F469" s="8" t="s">
        <v>0</v>
      </c>
      <c r="G469" s="14">
        <f>G471-1</f>
        <v>5</v>
      </c>
      <c r="H469" s="15"/>
      <c r="I469" s="35"/>
      <c r="J469" s="24"/>
      <c r="K469" s="3"/>
      <c r="L469" s="4"/>
    </row>
    <row r="470" spans="1:12" x14ac:dyDescent="0.35">
      <c r="A470" s="26" t="s">
        <v>766</v>
      </c>
      <c r="B470" s="16" t="s">
        <v>119</v>
      </c>
      <c r="C470" s="8" t="s">
        <v>251</v>
      </c>
      <c r="D470" s="8"/>
      <c r="E470" s="8" t="s">
        <v>86</v>
      </c>
      <c r="F470" s="8" t="s">
        <v>0</v>
      </c>
      <c r="G470" s="14">
        <f>88+2*48+3*52+G473+2*G445</f>
        <v>530</v>
      </c>
      <c r="H470" s="15"/>
      <c r="I470" s="35"/>
      <c r="J470" s="24"/>
      <c r="K470" s="39" t="s">
        <v>317</v>
      </c>
      <c r="L470" s="4"/>
    </row>
    <row r="471" spans="1:12" x14ac:dyDescent="0.35">
      <c r="A471" s="26" t="s">
        <v>767</v>
      </c>
      <c r="B471" s="16" t="s">
        <v>256</v>
      </c>
      <c r="C471" s="8" t="s">
        <v>257</v>
      </c>
      <c r="D471" s="8"/>
      <c r="E471" s="8" t="s">
        <v>258</v>
      </c>
      <c r="F471" s="8" t="s">
        <v>0</v>
      </c>
      <c r="G471" s="14">
        <f>G467</f>
        <v>6</v>
      </c>
      <c r="H471" s="15"/>
      <c r="I471" s="35"/>
      <c r="J471" s="24"/>
      <c r="K471" s="3"/>
      <c r="L471" s="4"/>
    </row>
    <row r="472" spans="1:12" x14ac:dyDescent="0.35">
      <c r="A472" s="26" t="s">
        <v>768</v>
      </c>
      <c r="B472" s="16" t="s">
        <v>120</v>
      </c>
      <c r="C472" s="8"/>
      <c r="D472" s="8"/>
      <c r="E472" s="8"/>
      <c r="F472" s="8" t="s">
        <v>0</v>
      </c>
      <c r="G472" s="14">
        <f>G467</f>
        <v>6</v>
      </c>
      <c r="H472" s="15"/>
      <c r="I472" s="35"/>
      <c r="J472" s="24"/>
      <c r="L472" s="4"/>
    </row>
    <row r="473" spans="1:12" x14ac:dyDescent="0.35">
      <c r="A473" s="26" t="s">
        <v>769</v>
      </c>
      <c r="B473" s="16" t="s">
        <v>121</v>
      </c>
      <c r="C473" s="8" t="s">
        <v>122</v>
      </c>
      <c r="D473" s="8"/>
      <c r="E473" s="8" t="s">
        <v>86</v>
      </c>
      <c r="F473" s="8" t="s">
        <v>0</v>
      </c>
      <c r="G473" s="14">
        <v>188</v>
      </c>
      <c r="H473" s="15"/>
      <c r="I473" s="35"/>
      <c r="J473" s="24"/>
      <c r="K473" s="3"/>
      <c r="L473" s="4"/>
    </row>
    <row r="474" spans="1:12" x14ac:dyDescent="0.35">
      <c r="A474" s="26" t="s">
        <v>770</v>
      </c>
      <c r="B474" s="16" t="s">
        <v>202</v>
      </c>
      <c r="C474" s="8"/>
      <c r="D474" s="8">
        <v>53800</v>
      </c>
      <c r="E474" s="8" t="s">
        <v>182</v>
      </c>
      <c r="F474" s="8" t="s">
        <v>0</v>
      </c>
      <c r="G474" s="14">
        <f>G467</f>
        <v>6</v>
      </c>
      <c r="H474" s="15"/>
      <c r="I474" s="35"/>
      <c r="J474" s="24"/>
      <c r="K474" s="39"/>
      <c r="L474" s="4"/>
    </row>
    <row r="475" spans="1:12" x14ac:dyDescent="0.35">
      <c r="A475" s="26" t="s">
        <v>771</v>
      </c>
      <c r="B475" s="16" t="s">
        <v>203</v>
      </c>
      <c r="C475" s="8"/>
      <c r="D475" s="8" t="s">
        <v>204</v>
      </c>
      <c r="E475" s="8" t="s">
        <v>182</v>
      </c>
      <c r="F475" s="8" t="s">
        <v>0</v>
      </c>
      <c r="G475" s="14">
        <f>G467</f>
        <v>6</v>
      </c>
      <c r="H475" s="15"/>
      <c r="I475" s="35"/>
      <c r="J475" s="24"/>
      <c r="K475" s="3"/>
      <c r="L475" s="4"/>
    </row>
    <row r="476" spans="1:12" x14ac:dyDescent="0.35">
      <c r="A476" s="26"/>
      <c r="B476" s="22"/>
      <c r="C476" s="22"/>
      <c r="D476" s="22"/>
      <c r="E476" s="22"/>
      <c r="F476" s="22"/>
      <c r="G476" s="22"/>
      <c r="H476" s="14"/>
      <c r="I476" s="22"/>
      <c r="J476" s="24"/>
      <c r="K476" s="3"/>
      <c r="L476" s="4"/>
    </row>
    <row r="477" spans="1:12" x14ac:dyDescent="0.35">
      <c r="A477" s="26"/>
      <c r="B477" s="21" t="s">
        <v>65</v>
      </c>
      <c r="C477" s="19"/>
      <c r="D477" s="19"/>
      <c r="E477" s="19"/>
      <c r="F477" s="19"/>
      <c r="G477" s="22"/>
      <c r="H477" s="14"/>
      <c r="I477" s="22"/>
      <c r="J477" s="24"/>
      <c r="K477" s="3"/>
      <c r="L477" s="4"/>
    </row>
    <row r="478" spans="1:12" x14ac:dyDescent="0.35">
      <c r="A478" s="26" t="s">
        <v>772</v>
      </c>
      <c r="B478" s="29" t="s">
        <v>126</v>
      </c>
      <c r="C478" s="19" t="s">
        <v>708</v>
      </c>
      <c r="D478" s="19"/>
      <c r="E478" s="19" t="s">
        <v>127</v>
      </c>
      <c r="F478" s="19" t="s">
        <v>3</v>
      </c>
      <c r="G478" s="25">
        <v>280</v>
      </c>
      <c r="H478" s="14"/>
      <c r="I478" s="22" t="s">
        <v>259</v>
      </c>
      <c r="J478" s="24"/>
      <c r="K478" s="3"/>
      <c r="L478" s="4"/>
    </row>
    <row r="479" spans="1:12" x14ac:dyDescent="0.35">
      <c r="A479" s="26" t="s">
        <v>773</v>
      </c>
      <c r="B479" s="29" t="s">
        <v>128</v>
      </c>
      <c r="C479" s="19" t="s">
        <v>129</v>
      </c>
      <c r="D479" s="19"/>
      <c r="E479" s="19" t="s">
        <v>130</v>
      </c>
      <c r="F479" s="19" t="s">
        <v>3</v>
      </c>
      <c r="G479" s="22">
        <v>300</v>
      </c>
      <c r="H479" s="14"/>
      <c r="I479" s="22" t="s">
        <v>253</v>
      </c>
      <c r="J479" s="24"/>
      <c r="K479" s="3"/>
      <c r="L479" s="4"/>
    </row>
    <row r="480" spans="1:12" x14ac:dyDescent="0.35">
      <c r="A480" s="26" t="s">
        <v>774</v>
      </c>
      <c r="B480" s="29" t="s">
        <v>126</v>
      </c>
      <c r="C480" s="19" t="s">
        <v>131</v>
      </c>
      <c r="D480" s="19"/>
      <c r="E480" s="19" t="s">
        <v>127</v>
      </c>
      <c r="F480" s="19" t="s">
        <v>3</v>
      </c>
      <c r="G480" s="22">
        <v>70</v>
      </c>
      <c r="H480" s="14"/>
      <c r="I480" s="22" t="s">
        <v>254</v>
      </c>
      <c r="J480" s="24"/>
      <c r="K480" s="3"/>
      <c r="L480" s="4"/>
    </row>
    <row r="481" spans="1:12" x14ac:dyDescent="0.35">
      <c r="A481" s="26" t="s">
        <v>775</v>
      </c>
      <c r="B481" s="29" t="s">
        <v>126</v>
      </c>
      <c r="C481" s="19" t="s">
        <v>255</v>
      </c>
      <c r="D481" s="19"/>
      <c r="E481" s="19" t="s">
        <v>127</v>
      </c>
      <c r="F481" s="19" t="s">
        <v>3</v>
      </c>
      <c r="G481" s="22">
        <f>230+350</f>
        <v>580</v>
      </c>
      <c r="H481" s="14"/>
      <c r="I481" s="22" t="s">
        <v>260</v>
      </c>
      <c r="J481" s="24"/>
      <c r="K481" s="3"/>
      <c r="L481" s="4"/>
    </row>
    <row r="482" spans="1:12" ht="32" x14ac:dyDescent="0.35">
      <c r="A482" s="26" t="s">
        <v>776</v>
      </c>
      <c r="B482" s="29" t="s">
        <v>132</v>
      </c>
      <c r="C482" s="19" t="s">
        <v>23</v>
      </c>
      <c r="D482" s="19"/>
      <c r="E482" s="19" t="s">
        <v>24</v>
      </c>
      <c r="F482" s="19" t="s">
        <v>3</v>
      </c>
      <c r="G482" s="22">
        <v>370</v>
      </c>
      <c r="H482" s="14"/>
      <c r="I482" s="22" t="s">
        <v>710</v>
      </c>
      <c r="J482" s="24"/>
      <c r="K482" s="3"/>
      <c r="L482" s="4"/>
    </row>
    <row r="483" spans="1:12" x14ac:dyDescent="0.35">
      <c r="A483" s="26" t="s">
        <v>777</v>
      </c>
      <c r="B483" s="29" t="s">
        <v>133</v>
      </c>
      <c r="C483" s="19" t="s">
        <v>252</v>
      </c>
      <c r="D483" s="19"/>
      <c r="E483" s="19" t="s">
        <v>127</v>
      </c>
      <c r="F483" s="19" t="s">
        <v>3</v>
      </c>
      <c r="G483" s="22">
        <v>400</v>
      </c>
      <c r="H483" s="14"/>
      <c r="I483" s="22"/>
      <c r="J483" s="24"/>
      <c r="K483" s="3"/>
      <c r="L483" s="4"/>
    </row>
    <row r="484" spans="1:12" x14ac:dyDescent="0.35">
      <c r="A484" s="26" t="s">
        <v>778</v>
      </c>
      <c r="B484" s="29" t="s">
        <v>126</v>
      </c>
      <c r="C484" s="19" t="s">
        <v>324</v>
      </c>
      <c r="D484" s="19"/>
      <c r="E484" s="19" t="s">
        <v>127</v>
      </c>
      <c r="F484" s="19" t="s">
        <v>3</v>
      </c>
      <c r="G484" s="22">
        <v>3560</v>
      </c>
      <c r="H484" s="14"/>
      <c r="I484" s="22" t="s">
        <v>709</v>
      </c>
      <c r="J484" s="24"/>
      <c r="K484" s="3"/>
      <c r="L484" s="4"/>
    </row>
    <row r="485" spans="1:12" ht="32" x14ac:dyDescent="0.35">
      <c r="A485" s="26" t="s">
        <v>779</v>
      </c>
      <c r="B485" s="29" t="s">
        <v>275</v>
      </c>
      <c r="C485" s="19">
        <v>91925</v>
      </c>
      <c r="D485" s="19"/>
      <c r="E485" s="19" t="s">
        <v>21</v>
      </c>
      <c r="F485" s="19" t="s">
        <v>3</v>
      </c>
      <c r="G485" s="22">
        <f>G479+G481+G482</f>
        <v>1250</v>
      </c>
      <c r="H485" s="14"/>
      <c r="I485" s="22"/>
      <c r="J485" s="24"/>
      <c r="K485" s="3"/>
      <c r="L485" s="4"/>
    </row>
    <row r="486" spans="1:12" x14ac:dyDescent="0.35">
      <c r="A486" s="26" t="s">
        <v>780</v>
      </c>
      <c r="B486" s="29" t="s">
        <v>70</v>
      </c>
      <c r="C486" s="19"/>
      <c r="D486" s="19"/>
      <c r="E486" s="19"/>
      <c r="F486" s="19" t="s">
        <v>67</v>
      </c>
      <c r="G486" s="22">
        <v>30</v>
      </c>
      <c r="H486" s="14"/>
      <c r="I486" s="22"/>
      <c r="J486" s="24"/>
      <c r="K486" s="3"/>
      <c r="L486" s="4"/>
    </row>
    <row r="487" spans="1:12" x14ac:dyDescent="0.35">
      <c r="A487" s="26" t="s">
        <v>781</v>
      </c>
      <c r="B487" s="16" t="s">
        <v>233</v>
      </c>
      <c r="C487" s="8"/>
      <c r="D487" s="8"/>
      <c r="E487" s="8"/>
      <c r="F487" s="8" t="s">
        <v>0</v>
      </c>
      <c r="G487" s="14">
        <f>3*G486</f>
        <v>90</v>
      </c>
      <c r="H487" s="14"/>
      <c r="I487" s="8"/>
    </row>
    <row r="488" spans="1:12" x14ac:dyDescent="0.35">
      <c r="A488" s="26" t="s">
        <v>782</v>
      </c>
      <c r="B488" s="29" t="s">
        <v>74</v>
      </c>
      <c r="C488" s="19"/>
      <c r="D488" s="19"/>
      <c r="E488" s="19"/>
      <c r="F488" s="19" t="s">
        <v>67</v>
      </c>
      <c r="G488" s="22">
        <v>20</v>
      </c>
      <c r="H488" s="14"/>
      <c r="I488" s="22"/>
      <c r="J488" s="24"/>
      <c r="K488" s="3"/>
      <c r="L488" s="4"/>
    </row>
    <row r="489" spans="1:12" x14ac:dyDescent="0.35">
      <c r="A489" s="26" t="s">
        <v>783</v>
      </c>
      <c r="B489" s="29" t="s">
        <v>134</v>
      </c>
      <c r="C489" s="19" t="s">
        <v>135</v>
      </c>
      <c r="D489" s="19"/>
      <c r="E489" s="19" t="s">
        <v>21</v>
      </c>
      <c r="F489" s="19" t="s">
        <v>3</v>
      </c>
      <c r="G489" s="22">
        <v>10</v>
      </c>
      <c r="H489" s="14"/>
      <c r="I489" s="22"/>
      <c r="J489" s="24"/>
      <c r="K489" s="3"/>
      <c r="L489" s="4"/>
    </row>
    <row r="490" spans="1:12" x14ac:dyDescent="0.35">
      <c r="A490" s="26" t="s">
        <v>784</v>
      </c>
      <c r="B490" s="29" t="s">
        <v>277</v>
      </c>
      <c r="C490" s="19"/>
      <c r="D490" s="19"/>
      <c r="E490" s="19" t="s">
        <v>21</v>
      </c>
      <c r="F490" s="19" t="s">
        <v>0</v>
      </c>
      <c r="G490" s="22">
        <f>G485*3</f>
        <v>3750</v>
      </c>
      <c r="H490" s="15"/>
      <c r="I490" s="22"/>
      <c r="J490" s="24"/>
      <c r="K490" s="3"/>
      <c r="L490" s="4"/>
    </row>
    <row r="491" spans="1:12" x14ac:dyDescent="0.35">
      <c r="A491" s="26" t="s">
        <v>785</v>
      </c>
      <c r="B491" s="29" t="s">
        <v>246</v>
      </c>
      <c r="C491" s="19"/>
      <c r="D491" s="19"/>
      <c r="E491" s="19"/>
      <c r="F491" s="19" t="s">
        <v>0</v>
      </c>
      <c r="G491" s="22">
        <f>G490+G487*2</f>
        <v>3930</v>
      </c>
      <c r="H491" s="15"/>
      <c r="I491" s="22"/>
      <c r="J491" s="24"/>
      <c r="K491" s="3"/>
      <c r="L491" s="4"/>
    </row>
    <row r="492" spans="1:12" ht="32" x14ac:dyDescent="0.35">
      <c r="A492" s="26" t="s">
        <v>786</v>
      </c>
      <c r="B492" s="16" t="s">
        <v>136</v>
      </c>
      <c r="C492" s="8"/>
      <c r="D492" s="8"/>
      <c r="E492" s="8" t="s">
        <v>182</v>
      </c>
      <c r="F492" s="8" t="s">
        <v>3</v>
      </c>
      <c r="G492" s="22">
        <f>G484+G479</f>
        <v>3860</v>
      </c>
      <c r="H492" s="15"/>
      <c r="I492" s="22"/>
      <c r="J492" s="24"/>
      <c r="K492" s="3"/>
      <c r="L492" s="4"/>
    </row>
    <row r="493" spans="1:12" x14ac:dyDescent="0.35">
      <c r="A493" s="26" t="s">
        <v>787</v>
      </c>
      <c r="B493" s="16" t="s">
        <v>214</v>
      </c>
      <c r="C493" s="8"/>
      <c r="D493" s="8"/>
      <c r="E493" s="8" t="s">
        <v>182</v>
      </c>
      <c r="F493" s="8" t="s">
        <v>0</v>
      </c>
      <c r="G493" s="22">
        <f>G492*3</f>
        <v>11580</v>
      </c>
      <c r="H493" s="35"/>
      <c r="I493" s="8"/>
      <c r="J493" s="24"/>
    </row>
    <row r="494" spans="1:12" x14ac:dyDescent="0.35">
      <c r="A494" s="26"/>
      <c r="B494" s="16"/>
      <c r="C494" s="28"/>
      <c r="D494" s="28"/>
      <c r="E494" s="28"/>
      <c r="F494" s="28"/>
      <c r="G494" s="14"/>
      <c r="H494" s="35"/>
      <c r="I494" s="28"/>
      <c r="J494" s="24"/>
    </row>
    <row r="495" spans="1:12" x14ac:dyDescent="0.35">
      <c r="A495" s="26" t="s">
        <v>788</v>
      </c>
      <c r="B495" s="34" t="s">
        <v>282</v>
      </c>
      <c r="C495" s="28"/>
      <c r="D495" s="28"/>
      <c r="E495" s="28"/>
      <c r="F495" s="28"/>
      <c r="G495" s="36"/>
      <c r="H495" s="14"/>
      <c r="I495" s="10"/>
      <c r="J495" s="24"/>
      <c r="K495" s="3"/>
      <c r="L495" s="4"/>
    </row>
    <row r="496" spans="1:12" x14ac:dyDescent="0.35">
      <c r="A496" s="26"/>
      <c r="B496" s="34" t="s">
        <v>28</v>
      </c>
      <c r="C496" s="28"/>
      <c r="D496" s="28"/>
      <c r="E496" s="28"/>
      <c r="F496" s="28"/>
      <c r="G496" s="36"/>
      <c r="H496" s="14"/>
      <c r="I496" s="10"/>
      <c r="J496" s="24"/>
      <c r="K496" s="3"/>
      <c r="L496" s="4"/>
    </row>
    <row r="497" spans="1:12" x14ac:dyDescent="0.35">
      <c r="A497" s="26" t="s">
        <v>789</v>
      </c>
      <c r="B497" s="9" t="s">
        <v>706</v>
      </c>
      <c r="C497" s="8" t="s">
        <v>314</v>
      </c>
      <c r="D497" s="8" t="s">
        <v>315</v>
      </c>
      <c r="E497" s="8" t="s">
        <v>190</v>
      </c>
      <c r="F497" s="8" t="s">
        <v>10</v>
      </c>
      <c r="G497" s="14">
        <v>2</v>
      </c>
      <c r="H497" s="14"/>
      <c r="I497" s="14"/>
      <c r="J497" s="24"/>
      <c r="K497" s="3"/>
      <c r="L497" s="4"/>
    </row>
    <row r="498" spans="1:12" x14ac:dyDescent="0.35">
      <c r="A498" s="26" t="s">
        <v>790</v>
      </c>
      <c r="B498" s="9" t="s">
        <v>85</v>
      </c>
      <c r="C498" s="8" t="s">
        <v>191</v>
      </c>
      <c r="D498" s="8"/>
      <c r="E498" s="8" t="s">
        <v>86</v>
      </c>
      <c r="F498" s="8" t="s">
        <v>0</v>
      </c>
      <c r="G498" s="10">
        <f>1*G497</f>
        <v>2</v>
      </c>
      <c r="H498" s="14"/>
      <c r="I498" s="10"/>
      <c r="J498" s="24"/>
      <c r="K498" s="3"/>
      <c r="L498" s="4"/>
    </row>
    <row r="499" spans="1:12" x14ac:dyDescent="0.35">
      <c r="A499" s="26" t="s">
        <v>791</v>
      </c>
      <c r="B499" s="16" t="s">
        <v>87</v>
      </c>
      <c r="C499" s="8" t="s">
        <v>88</v>
      </c>
      <c r="D499" s="8"/>
      <c r="E499" s="8" t="s">
        <v>86</v>
      </c>
      <c r="F499" s="8" t="s">
        <v>0</v>
      </c>
      <c r="G499" s="14">
        <f>1*G497</f>
        <v>2</v>
      </c>
      <c r="H499" s="14"/>
      <c r="I499" s="10"/>
      <c r="J499" s="24"/>
      <c r="K499" s="3"/>
      <c r="L499" s="4"/>
    </row>
    <row r="500" spans="1:12" x14ac:dyDescent="0.35">
      <c r="A500" s="26" t="s">
        <v>792</v>
      </c>
      <c r="B500" s="16" t="s">
        <v>89</v>
      </c>
      <c r="C500" s="8" t="s">
        <v>90</v>
      </c>
      <c r="D500" s="8"/>
      <c r="E500" s="8" t="s">
        <v>86</v>
      </c>
      <c r="F500" s="8" t="s">
        <v>0</v>
      </c>
      <c r="G500" s="10">
        <f>1*G497</f>
        <v>2</v>
      </c>
      <c r="H500" s="14"/>
      <c r="I500" s="10"/>
      <c r="J500" s="24"/>
      <c r="K500" s="3"/>
      <c r="L500" s="4"/>
    </row>
    <row r="501" spans="1:12" x14ac:dyDescent="0.35">
      <c r="A501" s="26" t="s">
        <v>793</v>
      </c>
      <c r="B501" s="16" t="s">
        <v>91</v>
      </c>
      <c r="C501" s="8" t="s">
        <v>92</v>
      </c>
      <c r="D501" s="8"/>
      <c r="E501" s="8" t="s">
        <v>86</v>
      </c>
      <c r="F501" s="8" t="s">
        <v>0</v>
      </c>
      <c r="G501" s="10">
        <f>G497</f>
        <v>2</v>
      </c>
      <c r="H501" s="14"/>
      <c r="I501" s="10"/>
      <c r="J501" s="24"/>
      <c r="K501" s="3"/>
      <c r="L501" s="4"/>
    </row>
    <row r="502" spans="1:12" x14ac:dyDescent="0.35">
      <c r="A502" s="26" t="s">
        <v>794</v>
      </c>
      <c r="B502" s="16" t="s">
        <v>247</v>
      </c>
      <c r="C502" s="28" t="s">
        <v>248</v>
      </c>
      <c r="D502" s="28"/>
      <c r="E502" s="28" t="s">
        <v>86</v>
      </c>
      <c r="F502" s="28" t="s">
        <v>0</v>
      </c>
      <c r="G502" s="10">
        <f>1*G497</f>
        <v>2</v>
      </c>
      <c r="H502" s="14"/>
      <c r="I502" s="10"/>
      <c r="J502" s="24"/>
      <c r="K502" s="3"/>
      <c r="L502" s="4"/>
    </row>
    <row r="503" spans="1:12" x14ac:dyDescent="0.35">
      <c r="A503" s="26" t="s">
        <v>795</v>
      </c>
      <c r="B503" s="9" t="s">
        <v>9</v>
      </c>
      <c r="C503" s="8" t="s">
        <v>102</v>
      </c>
      <c r="D503" s="8"/>
      <c r="E503" s="8" t="s">
        <v>86</v>
      </c>
      <c r="F503" s="8" t="s">
        <v>0</v>
      </c>
      <c r="G503" s="14">
        <v>15</v>
      </c>
      <c r="H503" s="14"/>
      <c r="I503" s="14"/>
      <c r="J503" s="24"/>
      <c r="K503" s="3"/>
      <c r="L503" s="4"/>
    </row>
    <row r="504" spans="1:12" x14ac:dyDescent="0.35">
      <c r="A504" s="26" t="s">
        <v>796</v>
      </c>
      <c r="B504" s="16" t="s">
        <v>100</v>
      </c>
      <c r="C504" s="8" t="s">
        <v>101</v>
      </c>
      <c r="D504" s="8"/>
      <c r="E504" s="8" t="s">
        <v>86</v>
      </c>
      <c r="F504" s="8" t="s">
        <v>0</v>
      </c>
      <c r="G504" s="14">
        <v>4</v>
      </c>
      <c r="H504" s="14"/>
      <c r="I504" s="10"/>
      <c r="J504" s="24"/>
      <c r="K504" s="3"/>
      <c r="L504" s="4"/>
    </row>
    <row r="505" spans="1:12" x14ac:dyDescent="0.35">
      <c r="A505" s="26" t="s">
        <v>797</v>
      </c>
      <c r="B505" s="16" t="s">
        <v>96</v>
      </c>
      <c r="C505" s="8"/>
      <c r="D505" s="8"/>
      <c r="E505" s="8"/>
      <c r="F505" s="8" t="s">
        <v>0</v>
      </c>
      <c r="G505" s="10">
        <f>1*G497</f>
        <v>2</v>
      </c>
      <c r="H505" s="14"/>
      <c r="I505" s="10"/>
      <c r="J505" s="24"/>
      <c r="K505" s="3"/>
      <c r="L505" s="4"/>
    </row>
    <row r="506" spans="1:12" x14ac:dyDescent="0.35">
      <c r="A506" s="26" t="s">
        <v>798</v>
      </c>
      <c r="B506" s="16" t="s">
        <v>97</v>
      </c>
      <c r="C506" s="8"/>
      <c r="D506" s="8"/>
      <c r="E506" s="8"/>
      <c r="F506" s="8" t="s">
        <v>0</v>
      </c>
      <c r="G506" s="10">
        <f>1*G497</f>
        <v>2</v>
      </c>
      <c r="H506" s="14"/>
      <c r="I506" s="10"/>
      <c r="J506" s="24"/>
      <c r="K506" s="3"/>
      <c r="L506" s="4"/>
    </row>
    <row r="507" spans="1:12" x14ac:dyDescent="0.35">
      <c r="A507" s="26" t="s">
        <v>799</v>
      </c>
      <c r="B507" s="16" t="s">
        <v>98</v>
      </c>
      <c r="C507" s="28"/>
      <c r="D507" s="28"/>
      <c r="E507" s="28"/>
      <c r="F507" s="28" t="s">
        <v>0</v>
      </c>
      <c r="G507" s="10">
        <f>1*G497</f>
        <v>2</v>
      </c>
      <c r="H507" s="14"/>
      <c r="I507" s="10"/>
      <c r="J507" s="24"/>
      <c r="K507" s="3"/>
      <c r="L507" s="4"/>
    </row>
    <row r="508" spans="1:12" x14ac:dyDescent="0.35">
      <c r="A508" s="26" t="s">
        <v>800</v>
      </c>
      <c r="B508" s="9" t="s">
        <v>99</v>
      </c>
      <c r="C508" s="8"/>
      <c r="D508" s="8"/>
      <c r="E508" s="8"/>
      <c r="F508" s="8" t="s">
        <v>0</v>
      </c>
      <c r="G508" s="14">
        <f>8*G497</f>
        <v>16</v>
      </c>
      <c r="H508" s="15"/>
      <c r="I508" s="10"/>
      <c r="J508" s="24"/>
      <c r="K508" s="3"/>
      <c r="L508" s="4"/>
    </row>
    <row r="509" spans="1:12" x14ac:dyDescent="0.35">
      <c r="A509" s="26" t="s">
        <v>801</v>
      </c>
      <c r="B509" s="9" t="s">
        <v>192</v>
      </c>
      <c r="C509" s="8"/>
      <c r="D509" s="8" t="s">
        <v>193</v>
      </c>
      <c r="E509" s="8" t="s">
        <v>182</v>
      </c>
      <c r="F509" s="8" t="s">
        <v>0</v>
      </c>
      <c r="G509" s="10">
        <f>2*G497</f>
        <v>4</v>
      </c>
      <c r="H509" s="15"/>
      <c r="I509" s="10"/>
      <c r="J509" s="24"/>
      <c r="K509" s="3"/>
      <c r="L509" s="4"/>
    </row>
    <row r="510" spans="1:12" x14ac:dyDescent="0.35">
      <c r="A510" s="26" t="s">
        <v>802</v>
      </c>
      <c r="B510" s="16" t="s">
        <v>187</v>
      </c>
      <c r="C510" s="8" t="s">
        <v>194</v>
      </c>
      <c r="D510" s="8" t="s">
        <v>195</v>
      </c>
      <c r="E510" s="8" t="s">
        <v>190</v>
      </c>
      <c r="F510" s="8" t="s">
        <v>0</v>
      </c>
      <c r="G510" s="14">
        <f>G503+G497</f>
        <v>17</v>
      </c>
      <c r="H510" s="15"/>
      <c r="I510" s="10"/>
      <c r="J510" s="24"/>
      <c r="K510" s="3"/>
      <c r="L510" s="4"/>
    </row>
    <row r="511" spans="1:12" x14ac:dyDescent="0.35">
      <c r="A511" s="26" t="s">
        <v>803</v>
      </c>
      <c r="B511" s="16" t="s">
        <v>177</v>
      </c>
      <c r="C511" s="8" t="s">
        <v>196</v>
      </c>
      <c r="D511" s="8" t="s">
        <v>197</v>
      </c>
      <c r="E511" s="8" t="s">
        <v>190</v>
      </c>
      <c r="F511" s="8" t="s">
        <v>0</v>
      </c>
      <c r="G511" s="14">
        <f>60*G497</f>
        <v>120</v>
      </c>
      <c r="H511" s="15"/>
      <c r="I511" s="8"/>
      <c r="J511" s="24"/>
      <c r="K511" s="3"/>
      <c r="L511" s="4"/>
    </row>
    <row r="512" spans="1:12" x14ac:dyDescent="0.35">
      <c r="A512" s="26" t="s">
        <v>804</v>
      </c>
      <c r="B512" s="16" t="s">
        <v>198</v>
      </c>
      <c r="C512" s="8"/>
      <c r="D512" s="8" t="s">
        <v>199</v>
      </c>
      <c r="E512" s="8" t="s">
        <v>182</v>
      </c>
      <c r="F512" s="8" t="s">
        <v>0</v>
      </c>
      <c r="G512" s="14">
        <f>2*G497</f>
        <v>4</v>
      </c>
      <c r="H512" s="35"/>
      <c r="I512" s="35"/>
      <c r="J512" s="24"/>
      <c r="K512" s="3"/>
      <c r="L512" s="4"/>
    </row>
    <row r="513" spans="1:12" x14ac:dyDescent="0.35">
      <c r="A513" s="26"/>
      <c r="B513" s="9"/>
      <c r="C513" s="8"/>
      <c r="D513" s="8"/>
      <c r="E513" s="8"/>
      <c r="F513" s="8"/>
      <c r="G513" s="22"/>
      <c r="H513" s="15"/>
      <c r="I513" s="35"/>
      <c r="J513" s="24"/>
      <c r="K513" s="3"/>
      <c r="L513" s="4"/>
    </row>
    <row r="514" spans="1:12" x14ac:dyDescent="0.35">
      <c r="A514" s="26"/>
      <c r="B514" s="34" t="s">
        <v>57</v>
      </c>
      <c r="C514" s="8"/>
      <c r="D514" s="8"/>
      <c r="E514" s="8"/>
      <c r="F514" s="8"/>
      <c r="G514" s="19"/>
      <c r="H514" s="15"/>
      <c r="I514" s="35"/>
      <c r="J514" s="24"/>
      <c r="K514" s="3"/>
      <c r="L514" s="4"/>
    </row>
    <row r="515" spans="1:12" x14ac:dyDescent="0.35">
      <c r="A515" s="26" t="s">
        <v>805</v>
      </c>
      <c r="B515" s="9" t="s">
        <v>104</v>
      </c>
      <c r="C515" s="8" t="s">
        <v>316</v>
      </c>
      <c r="D515" s="8"/>
      <c r="E515" s="8" t="s">
        <v>86</v>
      </c>
      <c r="F515" s="8" t="s">
        <v>0</v>
      </c>
      <c r="G515" s="14">
        <f>G498*2</f>
        <v>4</v>
      </c>
      <c r="H515" s="15"/>
      <c r="I515" s="35"/>
      <c r="J515" s="24"/>
      <c r="K515" s="3"/>
      <c r="L515" s="4"/>
    </row>
    <row r="516" spans="1:12" x14ac:dyDescent="0.35">
      <c r="A516" s="26" t="s">
        <v>806</v>
      </c>
      <c r="B516" s="16" t="s">
        <v>249</v>
      </c>
      <c r="C516" s="8" t="s">
        <v>250</v>
      </c>
      <c r="D516" s="8"/>
      <c r="E516" s="8" t="s">
        <v>86</v>
      </c>
      <c r="F516" s="8" t="s">
        <v>0</v>
      </c>
      <c r="G516" s="14">
        <v>49</v>
      </c>
      <c r="H516" s="15"/>
      <c r="I516" s="35"/>
      <c r="J516" s="24"/>
      <c r="K516" s="3"/>
      <c r="L516" s="4"/>
    </row>
    <row r="517" spans="1:12" x14ac:dyDescent="0.35">
      <c r="A517" s="26" t="s">
        <v>807</v>
      </c>
      <c r="B517" s="16" t="s">
        <v>105</v>
      </c>
      <c r="C517" s="8" t="s">
        <v>125</v>
      </c>
      <c r="D517" s="8"/>
      <c r="E517" s="8" t="s">
        <v>86</v>
      </c>
      <c r="F517" s="8" t="s">
        <v>0</v>
      </c>
      <c r="G517" s="14">
        <v>9</v>
      </c>
      <c r="H517" s="8"/>
      <c r="I517" s="35"/>
      <c r="J517" s="24"/>
      <c r="K517" s="3"/>
      <c r="L517" s="4"/>
    </row>
    <row r="518" spans="1:12" x14ac:dyDescent="0.35">
      <c r="A518" s="26" t="s">
        <v>808</v>
      </c>
      <c r="B518" s="16" t="s">
        <v>109</v>
      </c>
      <c r="C518" s="8" t="s">
        <v>110</v>
      </c>
      <c r="D518" s="8"/>
      <c r="E518" s="8" t="s">
        <v>86</v>
      </c>
      <c r="F518" s="8" t="s">
        <v>0</v>
      </c>
      <c r="G518" s="19">
        <f>G498</f>
        <v>2</v>
      </c>
      <c r="H518" s="15"/>
      <c r="I518" s="35"/>
      <c r="J518" s="24"/>
      <c r="K518" s="3"/>
      <c r="L518" s="4"/>
    </row>
    <row r="519" spans="1:12" x14ac:dyDescent="0.35">
      <c r="A519" s="26" t="s">
        <v>809</v>
      </c>
      <c r="B519" s="16" t="s">
        <v>111</v>
      </c>
      <c r="C519" s="8"/>
      <c r="D519" s="8"/>
      <c r="E519" s="8"/>
      <c r="F519" s="8" t="s">
        <v>0</v>
      </c>
      <c r="G519" s="14">
        <f>G518</f>
        <v>2</v>
      </c>
      <c r="H519" s="15"/>
      <c r="I519" s="35"/>
      <c r="J519" s="24"/>
      <c r="K519" s="3"/>
      <c r="L519" s="4"/>
    </row>
    <row r="520" spans="1:12" x14ac:dyDescent="0.35">
      <c r="A520" s="26" t="s">
        <v>810</v>
      </c>
      <c r="B520" s="16" t="s">
        <v>112</v>
      </c>
      <c r="C520" s="8" t="s">
        <v>113</v>
      </c>
      <c r="D520" s="8"/>
      <c r="E520" s="8" t="s">
        <v>114</v>
      </c>
      <c r="F520" s="8" t="s">
        <v>0</v>
      </c>
      <c r="G520" s="14">
        <v>11</v>
      </c>
      <c r="H520" s="15"/>
      <c r="I520" s="35"/>
      <c r="J520" s="24"/>
      <c r="K520" s="3"/>
      <c r="L520" s="4"/>
    </row>
    <row r="521" spans="1:12" x14ac:dyDescent="0.35">
      <c r="A521" s="26" t="s">
        <v>811</v>
      </c>
      <c r="B521" s="16" t="s">
        <v>115</v>
      </c>
      <c r="C521" s="8"/>
      <c r="D521" s="8"/>
      <c r="E521" s="8" t="s">
        <v>116</v>
      </c>
      <c r="F521" s="8" t="s">
        <v>0</v>
      </c>
      <c r="G521" s="14">
        <f>G520</f>
        <v>11</v>
      </c>
      <c r="H521" s="15"/>
      <c r="I521" s="35"/>
      <c r="J521" s="24"/>
      <c r="K521" s="3"/>
      <c r="L521" s="4"/>
    </row>
    <row r="522" spans="1:12" x14ac:dyDescent="0.35">
      <c r="A522" s="26" t="s">
        <v>812</v>
      </c>
      <c r="B522" s="16" t="s">
        <v>117</v>
      </c>
      <c r="C522" s="8" t="s">
        <v>118</v>
      </c>
      <c r="D522" s="8"/>
      <c r="E522" s="8" t="s">
        <v>86</v>
      </c>
      <c r="F522" s="8" t="s">
        <v>0</v>
      </c>
      <c r="G522" s="14">
        <f>G524-2</f>
        <v>9</v>
      </c>
      <c r="H522" s="15"/>
      <c r="I522" s="35"/>
      <c r="J522" s="24"/>
      <c r="K522" s="3"/>
      <c r="L522" s="4"/>
    </row>
    <row r="523" spans="1:12" x14ac:dyDescent="0.35">
      <c r="A523" s="26" t="s">
        <v>813</v>
      </c>
      <c r="B523" s="16" t="s">
        <v>119</v>
      </c>
      <c r="C523" s="8" t="s">
        <v>251</v>
      </c>
      <c r="D523" s="8"/>
      <c r="E523" s="8" t="s">
        <v>86</v>
      </c>
      <c r="F523" s="8" t="s">
        <v>0</v>
      </c>
      <c r="G523" s="14">
        <f>106+2*82+3*4+G526+2*G498</f>
        <v>478</v>
      </c>
      <c r="H523" s="15"/>
      <c r="I523" s="35"/>
      <c r="J523" s="24"/>
      <c r="K523" s="39" t="s">
        <v>317</v>
      </c>
      <c r="L523" s="4"/>
    </row>
    <row r="524" spans="1:12" x14ac:dyDescent="0.35">
      <c r="A524" s="26" t="s">
        <v>814</v>
      </c>
      <c r="B524" s="16" t="s">
        <v>256</v>
      </c>
      <c r="C524" s="8" t="s">
        <v>257</v>
      </c>
      <c r="D524" s="8"/>
      <c r="E524" s="8" t="s">
        <v>258</v>
      </c>
      <c r="F524" s="8" t="s">
        <v>0</v>
      </c>
      <c r="G524" s="14">
        <f>G520</f>
        <v>11</v>
      </c>
      <c r="H524" s="15"/>
      <c r="I524" s="35"/>
      <c r="J524" s="24"/>
      <c r="K524" s="3"/>
      <c r="L524" s="4"/>
    </row>
    <row r="525" spans="1:12" x14ac:dyDescent="0.35">
      <c r="A525" s="26" t="s">
        <v>815</v>
      </c>
      <c r="B525" s="16" t="s">
        <v>120</v>
      </c>
      <c r="C525" s="8"/>
      <c r="D525" s="8"/>
      <c r="E525" s="8"/>
      <c r="F525" s="8" t="s">
        <v>0</v>
      </c>
      <c r="G525" s="14">
        <f>G520</f>
        <v>11</v>
      </c>
      <c r="H525" s="15"/>
      <c r="I525" s="35"/>
      <c r="J525" s="24"/>
      <c r="L525" s="4"/>
    </row>
    <row r="526" spans="1:12" x14ac:dyDescent="0.35">
      <c r="A526" s="26" t="s">
        <v>816</v>
      </c>
      <c r="B526" s="16" t="s">
        <v>121</v>
      </c>
      <c r="C526" s="8" t="s">
        <v>122</v>
      </c>
      <c r="D526" s="8"/>
      <c r="E526" s="8" t="s">
        <v>86</v>
      </c>
      <c r="F526" s="8" t="s">
        <v>0</v>
      </c>
      <c r="G526" s="14">
        <v>192</v>
      </c>
      <c r="H526" s="15"/>
      <c r="I526" s="35"/>
      <c r="J526" s="24"/>
      <c r="K526" s="3"/>
      <c r="L526" s="4"/>
    </row>
    <row r="527" spans="1:12" x14ac:dyDescent="0.35">
      <c r="A527" s="26" t="s">
        <v>817</v>
      </c>
      <c r="B527" s="16" t="s">
        <v>202</v>
      </c>
      <c r="C527" s="8"/>
      <c r="D527" s="8">
        <v>53800</v>
      </c>
      <c r="E527" s="8" t="s">
        <v>182</v>
      </c>
      <c r="F527" s="8" t="s">
        <v>0</v>
      </c>
      <c r="G527" s="14">
        <f>G520</f>
        <v>11</v>
      </c>
      <c r="H527" s="15"/>
      <c r="I527" s="35"/>
      <c r="J527" s="24"/>
      <c r="K527" s="39"/>
      <c r="L527" s="4"/>
    </row>
    <row r="528" spans="1:12" x14ac:dyDescent="0.35">
      <c r="A528" s="26" t="s">
        <v>818</v>
      </c>
      <c r="B528" s="16" t="s">
        <v>203</v>
      </c>
      <c r="C528" s="8"/>
      <c r="D528" s="8" t="s">
        <v>204</v>
      </c>
      <c r="E528" s="8" t="s">
        <v>182</v>
      </c>
      <c r="F528" s="8" t="s">
        <v>0</v>
      </c>
      <c r="G528" s="14">
        <f>G520</f>
        <v>11</v>
      </c>
      <c r="H528" s="15"/>
      <c r="I528" s="35"/>
      <c r="J528" s="24"/>
      <c r="K528" s="3"/>
      <c r="L528" s="4"/>
    </row>
    <row r="529" spans="1:12" x14ac:dyDescent="0.35">
      <c r="A529" s="26"/>
      <c r="B529" s="22"/>
      <c r="C529" s="22"/>
      <c r="D529" s="22"/>
      <c r="E529" s="22"/>
      <c r="F529" s="22"/>
      <c r="G529" s="22"/>
      <c r="H529" s="14"/>
      <c r="I529" s="22"/>
      <c r="J529" s="24"/>
      <c r="K529" s="3"/>
      <c r="L529" s="4"/>
    </row>
    <row r="530" spans="1:12" x14ac:dyDescent="0.35">
      <c r="A530" s="26"/>
      <c r="B530" s="21" t="s">
        <v>65</v>
      </c>
      <c r="C530" s="19"/>
      <c r="D530" s="19"/>
      <c r="E530" s="19"/>
      <c r="F530" s="19"/>
      <c r="G530" s="22"/>
      <c r="H530" s="14"/>
      <c r="I530" s="22"/>
      <c r="J530" s="24"/>
      <c r="K530" s="3"/>
      <c r="L530" s="4"/>
    </row>
    <row r="531" spans="1:12" x14ac:dyDescent="0.35">
      <c r="A531" s="26" t="s">
        <v>819</v>
      </c>
      <c r="B531" s="29" t="s">
        <v>126</v>
      </c>
      <c r="C531" s="19" t="s">
        <v>708</v>
      </c>
      <c r="D531" s="19"/>
      <c r="E531" s="19" t="s">
        <v>127</v>
      </c>
      <c r="F531" s="19" t="s">
        <v>3</v>
      </c>
      <c r="G531" s="25">
        <v>370</v>
      </c>
      <c r="H531" s="14"/>
      <c r="I531" s="22" t="s">
        <v>259</v>
      </c>
      <c r="J531" s="24"/>
      <c r="K531" s="3"/>
      <c r="L531" s="4"/>
    </row>
    <row r="532" spans="1:12" x14ac:dyDescent="0.35">
      <c r="A532" s="26" t="s">
        <v>820</v>
      </c>
      <c r="B532" s="29" t="s">
        <v>128</v>
      </c>
      <c r="C532" s="19" t="s">
        <v>129</v>
      </c>
      <c r="D532" s="19"/>
      <c r="E532" s="19" t="s">
        <v>130</v>
      </c>
      <c r="F532" s="19" t="s">
        <v>3</v>
      </c>
      <c r="G532" s="22">
        <v>630</v>
      </c>
      <c r="H532" s="14"/>
      <c r="I532" s="22" t="s">
        <v>253</v>
      </c>
      <c r="J532" s="24"/>
      <c r="K532" s="3"/>
      <c r="L532" s="4"/>
    </row>
    <row r="533" spans="1:12" x14ac:dyDescent="0.35">
      <c r="A533" s="26" t="s">
        <v>821</v>
      </c>
      <c r="B533" s="29" t="s">
        <v>126</v>
      </c>
      <c r="C533" s="19" t="s">
        <v>131</v>
      </c>
      <c r="D533" s="19"/>
      <c r="E533" s="19" t="s">
        <v>127</v>
      </c>
      <c r="F533" s="19" t="s">
        <v>3</v>
      </c>
      <c r="G533" s="22">
        <v>170</v>
      </c>
      <c r="H533" s="14"/>
      <c r="I533" s="22" t="s">
        <v>254</v>
      </c>
      <c r="J533" s="24"/>
      <c r="K533" s="3"/>
      <c r="L533" s="4"/>
    </row>
    <row r="534" spans="1:12" x14ac:dyDescent="0.35">
      <c r="A534" s="26" t="s">
        <v>822</v>
      </c>
      <c r="B534" s="29" t="s">
        <v>126</v>
      </c>
      <c r="C534" s="19" t="s">
        <v>255</v>
      </c>
      <c r="D534" s="19"/>
      <c r="E534" s="19" t="s">
        <v>127</v>
      </c>
      <c r="F534" s="19" t="s">
        <v>3</v>
      </c>
      <c r="G534" s="22">
        <v>800</v>
      </c>
      <c r="H534" s="14"/>
      <c r="I534" s="22" t="s">
        <v>260</v>
      </c>
      <c r="J534" s="24"/>
      <c r="K534" s="3"/>
      <c r="L534" s="4"/>
    </row>
    <row r="535" spans="1:12" ht="32" x14ac:dyDescent="0.35">
      <c r="A535" s="26" t="s">
        <v>823</v>
      </c>
      <c r="B535" s="29" t="s">
        <v>132</v>
      </c>
      <c r="C535" s="19" t="s">
        <v>23</v>
      </c>
      <c r="D535" s="19"/>
      <c r="E535" s="19" t="s">
        <v>24</v>
      </c>
      <c r="F535" s="19" t="s">
        <v>3</v>
      </c>
      <c r="G535" s="22">
        <v>560</v>
      </c>
      <c r="H535" s="14"/>
      <c r="I535" s="22" t="s">
        <v>710</v>
      </c>
      <c r="J535" s="24"/>
      <c r="K535" s="3"/>
      <c r="L535" s="4"/>
    </row>
    <row r="536" spans="1:12" x14ac:dyDescent="0.35">
      <c r="A536" s="26" t="s">
        <v>824</v>
      </c>
      <c r="B536" s="29" t="s">
        <v>133</v>
      </c>
      <c r="C536" s="19" t="s">
        <v>252</v>
      </c>
      <c r="D536" s="19"/>
      <c r="E536" s="19" t="s">
        <v>127</v>
      </c>
      <c r="F536" s="19" t="s">
        <v>3</v>
      </c>
      <c r="G536" s="22">
        <v>370</v>
      </c>
      <c r="H536" s="14"/>
      <c r="I536" s="22"/>
      <c r="J536" s="24"/>
      <c r="K536" s="3"/>
      <c r="L536" s="4"/>
    </row>
    <row r="537" spans="1:12" x14ac:dyDescent="0.35">
      <c r="A537" s="26" t="s">
        <v>825</v>
      </c>
      <c r="B537" s="29" t="s">
        <v>126</v>
      </c>
      <c r="C537" s="19" t="s">
        <v>324</v>
      </c>
      <c r="D537" s="19"/>
      <c r="E537" s="19" t="s">
        <v>127</v>
      </c>
      <c r="F537" s="19" t="s">
        <v>3</v>
      </c>
      <c r="G537" s="22">
        <v>3840</v>
      </c>
      <c r="H537" s="14"/>
      <c r="I537" s="22" t="s">
        <v>709</v>
      </c>
      <c r="J537" s="24"/>
      <c r="K537" s="3"/>
      <c r="L537" s="4"/>
    </row>
    <row r="538" spans="1:12" ht="32" x14ac:dyDescent="0.35">
      <c r="A538" s="26" t="s">
        <v>826</v>
      </c>
      <c r="B538" s="29" t="s">
        <v>275</v>
      </c>
      <c r="C538" s="19">
        <v>91925</v>
      </c>
      <c r="D538" s="19"/>
      <c r="E538" s="19" t="s">
        <v>21</v>
      </c>
      <c r="F538" s="19" t="s">
        <v>3</v>
      </c>
      <c r="G538" s="22">
        <f>G532+G534+G535</f>
        <v>1990</v>
      </c>
      <c r="H538" s="14"/>
      <c r="I538" s="22"/>
      <c r="J538" s="24"/>
      <c r="K538" s="3"/>
      <c r="L538" s="4"/>
    </row>
    <row r="539" spans="1:12" x14ac:dyDescent="0.35">
      <c r="A539" s="26" t="s">
        <v>827</v>
      </c>
      <c r="B539" s="29" t="s">
        <v>70</v>
      </c>
      <c r="C539" s="19"/>
      <c r="D539" s="19"/>
      <c r="E539" s="19"/>
      <c r="F539" s="19" t="s">
        <v>67</v>
      </c>
      <c r="G539" s="22">
        <v>60</v>
      </c>
      <c r="H539" s="14"/>
      <c r="I539" s="22"/>
      <c r="J539" s="24"/>
      <c r="K539" s="3"/>
      <c r="L539" s="4"/>
    </row>
    <row r="540" spans="1:12" x14ac:dyDescent="0.35">
      <c r="A540" s="26" t="s">
        <v>828</v>
      </c>
      <c r="B540" s="16" t="s">
        <v>233</v>
      </c>
      <c r="C540" s="8"/>
      <c r="D540" s="8"/>
      <c r="E540" s="8"/>
      <c r="F540" s="8" t="s">
        <v>0</v>
      </c>
      <c r="G540" s="14">
        <f>3*G539</f>
        <v>180</v>
      </c>
      <c r="H540" s="14"/>
      <c r="I540" s="8"/>
    </row>
    <row r="541" spans="1:12" x14ac:dyDescent="0.35">
      <c r="A541" s="26" t="s">
        <v>829</v>
      </c>
      <c r="B541" s="29" t="s">
        <v>74</v>
      </c>
      <c r="C541" s="19"/>
      <c r="D541" s="19"/>
      <c r="E541" s="19"/>
      <c r="F541" s="19" t="s">
        <v>67</v>
      </c>
      <c r="G541" s="22">
        <v>40</v>
      </c>
      <c r="H541" s="14"/>
      <c r="I541" s="22"/>
      <c r="J541" s="24"/>
      <c r="K541" s="3"/>
      <c r="L541" s="4"/>
    </row>
    <row r="542" spans="1:12" x14ac:dyDescent="0.35">
      <c r="A542" s="26" t="s">
        <v>830</v>
      </c>
      <c r="B542" s="29" t="s">
        <v>134</v>
      </c>
      <c r="C542" s="19" t="s">
        <v>135</v>
      </c>
      <c r="D542" s="19"/>
      <c r="E542" s="19" t="s">
        <v>21</v>
      </c>
      <c r="F542" s="19" t="s">
        <v>3</v>
      </c>
      <c r="G542" s="22">
        <v>20</v>
      </c>
      <c r="H542" s="14"/>
      <c r="I542" s="22"/>
      <c r="J542" s="24"/>
      <c r="K542" s="3"/>
      <c r="L542" s="4"/>
    </row>
    <row r="543" spans="1:12" x14ac:dyDescent="0.35">
      <c r="A543" s="26" t="s">
        <v>831</v>
      </c>
      <c r="B543" s="29" t="s">
        <v>277</v>
      </c>
      <c r="C543" s="19"/>
      <c r="D543" s="19"/>
      <c r="E543" s="19" t="s">
        <v>21</v>
      </c>
      <c r="F543" s="19" t="s">
        <v>0</v>
      </c>
      <c r="G543" s="22">
        <f>G538*3</f>
        <v>5970</v>
      </c>
      <c r="H543" s="15"/>
      <c r="I543" s="22"/>
      <c r="J543" s="24"/>
      <c r="K543" s="3"/>
      <c r="L543" s="4"/>
    </row>
    <row r="544" spans="1:12" x14ac:dyDescent="0.35">
      <c r="A544" s="26" t="s">
        <v>832</v>
      </c>
      <c r="B544" s="29" t="s">
        <v>246</v>
      </c>
      <c r="C544" s="19"/>
      <c r="D544" s="19"/>
      <c r="E544" s="19"/>
      <c r="F544" s="19" t="s">
        <v>0</v>
      </c>
      <c r="G544" s="22">
        <f>G543+G540*2</f>
        <v>6330</v>
      </c>
      <c r="H544" s="15"/>
      <c r="I544" s="22"/>
      <c r="J544" s="24"/>
      <c r="K544" s="3"/>
      <c r="L544" s="4"/>
    </row>
    <row r="545" spans="1:12" ht="32" x14ac:dyDescent="0.35">
      <c r="A545" s="26" t="s">
        <v>833</v>
      </c>
      <c r="B545" s="16" t="s">
        <v>136</v>
      </c>
      <c r="C545" s="8"/>
      <c r="D545" s="8"/>
      <c r="E545" s="8" t="s">
        <v>182</v>
      </c>
      <c r="F545" s="8" t="s">
        <v>3</v>
      </c>
      <c r="G545" s="22">
        <f>G537+G532</f>
        <v>4470</v>
      </c>
      <c r="H545" s="15"/>
      <c r="I545" s="22"/>
      <c r="J545" s="24"/>
      <c r="K545" s="3"/>
      <c r="L545" s="4"/>
    </row>
    <row r="546" spans="1:12" x14ac:dyDescent="0.35">
      <c r="A546" s="26" t="s">
        <v>834</v>
      </c>
      <c r="B546" s="16" t="s">
        <v>214</v>
      </c>
      <c r="C546" s="8"/>
      <c r="D546" s="8"/>
      <c r="E546" s="8" t="s">
        <v>182</v>
      </c>
      <c r="F546" s="8" t="s">
        <v>0</v>
      </c>
      <c r="G546" s="22">
        <f>G545*3</f>
        <v>13410</v>
      </c>
      <c r="H546" s="35"/>
      <c r="I546" s="8"/>
      <c r="J546" s="24"/>
    </row>
    <row r="547" spans="1:12" x14ac:dyDescent="0.35">
      <c r="A547" s="26"/>
      <c r="B547" s="16"/>
      <c r="C547" s="8"/>
      <c r="D547" s="8"/>
      <c r="E547" s="8"/>
      <c r="F547" s="8"/>
      <c r="G547" s="37"/>
      <c r="H547" s="35"/>
      <c r="I547" s="8"/>
      <c r="J547" s="24"/>
    </row>
    <row r="548" spans="1:12" x14ac:dyDescent="0.35">
      <c r="A548" s="26" t="s">
        <v>835</v>
      </c>
      <c r="B548" s="34" t="s">
        <v>707</v>
      </c>
      <c r="C548" s="28"/>
      <c r="D548" s="28"/>
      <c r="E548" s="28"/>
      <c r="F548" s="28"/>
      <c r="G548" s="36"/>
      <c r="H548" s="15"/>
      <c r="I548" s="10"/>
      <c r="J548" s="24"/>
    </row>
    <row r="549" spans="1:12" x14ac:dyDescent="0.35">
      <c r="A549" s="26"/>
      <c r="B549" s="34" t="s">
        <v>28</v>
      </c>
      <c r="C549" s="28"/>
      <c r="D549" s="28"/>
      <c r="E549" s="28"/>
      <c r="F549" s="28"/>
      <c r="G549" s="36"/>
      <c r="H549" s="15"/>
      <c r="I549" s="10"/>
      <c r="J549" s="24"/>
    </row>
    <row r="550" spans="1:12" x14ac:dyDescent="0.35">
      <c r="A550" s="26" t="s">
        <v>836</v>
      </c>
      <c r="B550" s="9" t="s">
        <v>706</v>
      </c>
      <c r="C550" s="8" t="s">
        <v>314</v>
      </c>
      <c r="D550" s="8" t="s">
        <v>315</v>
      </c>
      <c r="E550" s="8" t="s">
        <v>190</v>
      </c>
      <c r="F550" s="8" t="s">
        <v>10</v>
      </c>
      <c r="G550" s="14">
        <v>1</v>
      </c>
      <c r="H550" s="10"/>
      <c r="I550" s="10"/>
      <c r="J550" s="24"/>
    </row>
    <row r="551" spans="1:12" x14ac:dyDescent="0.35">
      <c r="A551" s="26" t="s">
        <v>837</v>
      </c>
      <c r="B551" s="9" t="s">
        <v>85</v>
      </c>
      <c r="C551" s="8" t="s">
        <v>191</v>
      </c>
      <c r="D551" s="8"/>
      <c r="E551" s="8" t="s">
        <v>86</v>
      </c>
      <c r="F551" s="8" t="s">
        <v>0</v>
      </c>
      <c r="G551" s="10">
        <f>1*G550</f>
        <v>1</v>
      </c>
      <c r="H551" s="10"/>
      <c r="I551" s="10"/>
      <c r="J551" s="24"/>
    </row>
    <row r="552" spans="1:12" x14ac:dyDescent="0.35">
      <c r="A552" s="26" t="s">
        <v>838</v>
      </c>
      <c r="B552" s="16" t="s">
        <v>87</v>
      </c>
      <c r="C552" s="8" t="s">
        <v>88</v>
      </c>
      <c r="D552" s="8"/>
      <c r="E552" s="8" t="s">
        <v>86</v>
      </c>
      <c r="F552" s="8" t="s">
        <v>0</v>
      </c>
      <c r="G552" s="14">
        <f>1*G550</f>
        <v>1</v>
      </c>
      <c r="H552" s="10"/>
      <c r="I552" s="10"/>
      <c r="J552" s="24"/>
    </row>
    <row r="553" spans="1:12" x14ac:dyDescent="0.35">
      <c r="A553" s="26" t="s">
        <v>839</v>
      </c>
      <c r="B553" s="16" t="s">
        <v>89</v>
      </c>
      <c r="C553" s="8" t="s">
        <v>90</v>
      </c>
      <c r="D553" s="8"/>
      <c r="E553" s="8" t="s">
        <v>86</v>
      </c>
      <c r="F553" s="8" t="s">
        <v>0</v>
      </c>
      <c r="G553" s="10">
        <f>1*G550</f>
        <v>1</v>
      </c>
      <c r="H553" s="10"/>
      <c r="I553" s="10"/>
      <c r="J553" s="24"/>
    </row>
    <row r="554" spans="1:12" x14ac:dyDescent="0.35">
      <c r="A554" s="26" t="s">
        <v>840</v>
      </c>
      <c r="B554" s="16" t="s">
        <v>91</v>
      </c>
      <c r="C554" s="8" t="s">
        <v>92</v>
      </c>
      <c r="D554" s="8"/>
      <c r="E554" s="8" t="s">
        <v>86</v>
      </c>
      <c r="F554" s="8" t="s">
        <v>0</v>
      </c>
      <c r="G554" s="10">
        <f>G550</f>
        <v>1</v>
      </c>
      <c r="H554" s="15"/>
      <c r="I554" s="10"/>
      <c r="J554" s="24"/>
    </row>
    <row r="555" spans="1:12" x14ac:dyDescent="0.35">
      <c r="A555" s="26" t="s">
        <v>841</v>
      </c>
      <c r="B555" s="16" t="s">
        <v>247</v>
      </c>
      <c r="C555" s="28" t="s">
        <v>248</v>
      </c>
      <c r="D555" s="28"/>
      <c r="E555" s="28" t="s">
        <v>86</v>
      </c>
      <c r="F555" s="28" t="s">
        <v>0</v>
      </c>
      <c r="G555" s="10">
        <f>1*G550</f>
        <v>1</v>
      </c>
      <c r="H555" s="10"/>
      <c r="I555" s="10"/>
      <c r="J555" s="24"/>
    </row>
    <row r="556" spans="1:12" x14ac:dyDescent="0.35">
      <c r="A556" s="26" t="s">
        <v>842</v>
      </c>
      <c r="B556" s="9" t="s">
        <v>9</v>
      </c>
      <c r="C556" s="8" t="s">
        <v>102</v>
      </c>
      <c r="D556" s="8"/>
      <c r="E556" s="8" t="s">
        <v>86</v>
      </c>
      <c r="F556" s="8" t="s">
        <v>0</v>
      </c>
      <c r="G556" s="14">
        <v>10</v>
      </c>
      <c r="H556" s="15"/>
      <c r="I556" s="10"/>
      <c r="J556" s="24"/>
    </row>
    <row r="557" spans="1:12" x14ac:dyDescent="0.35">
      <c r="A557" s="26" t="s">
        <v>843</v>
      </c>
      <c r="B557" s="9" t="s">
        <v>310</v>
      </c>
      <c r="C557" s="8" t="s">
        <v>309</v>
      </c>
      <c r="D557" s="8"/>
      <c r="E557" s="8" t="s">
        <v>86</v>
      </c>
      <c r="F557" s="8" t="s">
        <v>0</v>
      </c>
      <c r="G557" s="10">
        <v>1</v>
      </c>
      <c r="H557" s="10"/>
      <c r="I557" s="10"/>
      <c r="J557" s="24"/>
    </row>
    <row r="558" spans="1:12" x14ac:dyDescent="0.35">
      <c r="A558" s="26" t="s">
        <v>844</v>
      </c>
      <c r="B558" s="16" t="s">
        <v>100</v>
      </c>
      <c r="C558" s="8" t="s">
        <v>101</v>
      </c>
      <c r="D558" s="8"/>
      <c r="E558" s="8" t="s">
        <v>86</v>
      </c>
      <c r="F558" s="8" t="s">
        <v>0</v>
      </c>
      <c r="G558" s="14">
        <v>2</v>
      </c>
      <c r="H558" s="10"/>
      <c r="I558" s="10"/>
      <c r="J558" s="24"/>
    </row>
    <row r="559" spans="1:12" x14ac:dyDescent="0.35">
      <c r="A559" s="26" t="s">
        <v>845</v>
      </c>
      <c r="B559" s="16" t="s">
        <v>312</v>
      </c>
      <c r="C559" s="8" t="s">
        <v>311</v>
      </c>
      <c r="D559" s="8" t="s">
        <v>313</v>
      </c>
      <c r="E559" s="8" t="s">
        <v>190</v>
      </c>
      <c r="F559" s="8" t="s">
        <v>10</v>
      </c>
      <c r="G559" s="14">
        <v>1</v>
      </c>
      <c r="H559" s="10"/>
      <c r="I559" s="10"/>
      <c r="J559" s="24"/>
    </row>
    <row r="560" spans="1:12" x14ac:dyDescent="0.35">
      <c r="A560" s="26" t="s">
        <v>846</v>
      </c>
      <c r="B560" s="16" t="s">
        <v>96</v>
      </c>
      <c r="C560" s="8"/>
      <c r="D560" s="8"/>
      <c r="E560" s="8"/>
      <c r="F560" s="8" t="s">
        <v>0</v>
      </c>
      <c r="G560" s="10">
        <f>1*G550+G559</f>
        <v>2</v>
      </c>
      <c r="H560" s="10"/>
      <c r="I560" s="10"/>
      <c r="J560" s="24"/>
    </row>
    <row r="561" spans="1:10" x14ac:dyDescent="0.35">
      <c r="A561" s="26" t="s">
        <v>847</v>
      </c>
      <c r="B561" s="16" t="s">
        <v>97</v>
      </c>
      <c r="C561" s="8"/>
      <c r="D561" s="8"/>
      <c r="E561" s="8"/>
      <c r="F561" s="8" t="s">
        <v>0</v>
      </c>
      <c r="G561" s="10">
        <f>1*G550+G559</f>
        <v>2</v>
      </c>
      <c r="H561" s="15"/>
      <c r="I561" s="10"/>
      <c r="J561" s="24"/>
    </row>
    <row r="562" spans="1:10" x14ac:dyDescent="0.35">
      <c r="A562" s="26" t="s">
        <v>848</v>
      </c>
      <c r="B562" s="16" t="s">
        <v>98</v>
      </c>
      <c r="C562" s="28"/>
      <c r="D562" s="28"/>
      <c r="E562" s="28"/>
      <c r="F562" s="28" t="s">
        <v>0</v>
      </c>
      <c r="G562" s="10">
        <f>1*G550+G559</f>
        <v>2</v>
      </c>
      <c r="H562" s="15"/>
      <c r="I562" s="10"/>
      <c r="J562" s="24"/>
    </row>
    <row r="563" spans="1:10" x14ac:dyDescent="0.35">
      <c r="A563" s="26" t="s">
        <v>849</v>
      </c>
      <c r="B563" s="9" t="s">
        <v>99</v>
      </c>
      <c r="C563" s="8"/>
      <c r="D563" s="8"/>
      <c r="E563" s="8"/>
      <c r="F563" s="8" t="s">
        <v>0</v>
      </c>
      <c r="G563" s="14">
        <f>10*G550+4*G559</f>
        <v>14</v>
      </c>
      <c r="H563" s="15"/>
      <c r="I563" s="10"/>
      <c r="J563" s="24"/>
    </row>
    <row r="564" spans="1:10" x14ac:dyDescent="0.35">
      <c r="A564" s="26" t="s">
        <v>850</v>
      </c>
      <c r="B564" s="9" t="s">
        <v>192</v>
      </c>
      <c r="C564" s="8"/>
      <c r="D564" s="8" t="s">
        <v>193</v>
      </c>
      <c r="E564" s="8" t="s">
        <v>182</v>
      </c>
      <c r="F564" s="8" t="s">
        <v>0</v>
      </c>
      <c r="G564" s="10">
        <f>2*G550+G559</f>
        <v>3</v>
      </c>
      <c r="H564" s="15"/>
      <c r="I564" s="10"/>
      <c r="J564" s="24"/>
    </row>
    <row r="565" spans="1:10" x14ac:dyDescent="0.35">
      <c r="A565" s="26" t="s">
        <v>851</v>
      </c>
      <c r="B565" s="16" t="s">
        <v>187</v>
      </c>
      <c r="C565" s="8" t="s">
        <v>194</v>
      </c>
      <c r="D565" s="8" t="s">
        <v>195</v>
      </c>
      <c r="E565" s="8" t="s">
        <v>190</v>
      </c>
      <c r="F565" s="8" t="s">
        <v>0</v>
      </c>
      <c r="G565" s="14">
        <f>G556+G550+G559</f>
        <v>12</v>
      </c>
      <c r="H565" s="15"/>
      <c r="I565" s="10"/>
      <c r="J565" s="24"/>
    </row>
    <row r="566" spans="1:10" x14ac:dyDescent="0.35">
      <c r="A566" s="26" t="s">
        <v>852</v>
      </c>
      <c r="B566" s="16" t="s">
        <v>177</v>
      </c>
      <c r="C566" s="8" t="s">
        <v>196</v>
      </c>
      <c r="D566" s="8" t="s">
        <v>197</v>
      </c>
      <c r="E566" s="8" t="s">
        <v>190</v>
      </c>
      <c r="F566" s="8" t="s">
        <v>0</v>
      </c>
      <c r="G566" s="14">
        <f>60*G550</f>
        <v>60</v>
      </c>
      <c r="H566" s="15"/>
      <c r="I566" s="10"/>
      <c r="J566" s="24"/>
    </row>
    <row r="567" spans="1:10" x14ac:dyDescent="0.35">
      <c r="A567" s="26" t="s">
        <v>853</v>
      </c>
      <c r="B567" s="16" t="s">
        <v>198</v>
      </c>
      <c r="C567" s="8"/>
      <c r="D567" s="8" t="s">
        <v>199</v>
      </c>
      <c r="E567" s="8" t="s">
        <v>182</v>
      </c>
      <c r="F567" s="8" t="s">
        <v>0</v>
      </c>
      <c r="G567" s="14">
        <f>2*G550</f>
        <v>2</v>
      </c>
      <c r="H567" s="35"/>
      <c r="I567" s="8"/>
      <c r="J567" s="24"/>
    </row>
    <row r="568" spans="1:10" x14ac:dyDescent="0.35">
      <c r="A568" s="26"/>
      <c r="B568" s="16"/>
      <c r="C568" s="8"/>
      <c r="D568" s="8"/>
      <c r="E568" s="8"/>
      <c r="F568" s="8"/>
      <c r="G568" s="14"/>
      <c r="H568" s="15"/>
      <c r="I568" s="8"/>
      <c r="J568" s="24"/>
    </row>
    <row r="569" spans="1:10" x14ac:dyDescent="0.35">
      <c r="A569" s="26"/>
      <c r="B569" s="34" t="s">
        <v>57</v>
      </c>
      <c r="C569" s="8"/>
      <c r="D569" s="8"/>
      <c r="E569" s="8"/>
      <c r="F569" s="8"/>
      <c r="G569" s="19"/>
      <c r="H569" s="15"/>
      <c r="I569" s="35"/>
      <c r="J569" s="24"/>
    </row>
    <row r="570" spans="1:10" x14ac:dyDescent="0.35">
      <c r="A570" s="26" t="s">
        <v>854</v>
      </c>
      <c r="B570" s="9" t="s">
        <v>104</v>
      </c>
      <c r="C570" s="8" t="s">
        <v>316</v>
      </c>
      <c r="D570" s="8"/>
      <c r="E570" s="8" t="s">
        <v>86</v>
      </c>
      <c r="F570" s="8" t="s">
        <v>0</v>
      </c>
      <c r="G570" s="14">
        <f>G553*2</f>
        <v>2</v>
      </c>
      <c r="H570" s="14"/>
      <c r="I570" s="35"/>
      <c r="J570" s="24"/>
    </row>
    <row r="571" spans="1:10" x14ac:dyDescent="0.35">
      <c r="A571" s="26" t="s">
        <v>855</v>
      </c>
      <c r="B571" s="16" t="s">
        <v>249</v>
      </c>
      <c r="C571" s="8" t="s">
        <v>250</v>
      </c>
      <c r="D571" s="8"/>
      <c r="E571" s="8" t="s">
        <v>86</v>
      </c>
      <c r="F571" s="8" t="s">
        <v>0</v>
      </c>
      <c r="G571" s="14">
        <v>46</v>
      </c>
      <c r="H571" s="14"/>
      <c r="I571" s="35"/>
      <c r="J571" s="24"/>
    </row>
    <row r="572" spans="1:10" x14ac:dyDescent="0.35">
      <c r="A572" s="26" t="s">
        <v>856</v>
      </c>
      <c r="B572" s="16" t="s">
        <v>105</v>
      </c>
      <c r="C572" s="8" t="s">
        <v>125</v>
      </c>
      <c r="D572" s="8"/>
      <c r="E572" s="8" t="s">
        <v>86</v>
      </c>
      <c r="F572" s="8" t="s">
        <v>0</v>
      </c>
      <c r="G572" s="14">
        <v>5</v>
      </c>
      <c r="H572" s="14"/>
      <c r="I572" s="35"/>
    </row>
    <row r="573" spans="1:10" x14ac:dyDescent="0.35">
      <c r="A573" s="26" t="s">
        <v>857</v>
      </c>
      <c r="B573" s="16" t="s">
        <v>109</v>
      </c>
      <c r="C573" s="8" t="s">
        <v>110</v>
      </c>
      <c r="D573" s="8"/>
      <c r="E573" s="8" t="s">
        <v>86</v>
      </c>
      <c r="F573" s="8" t="s">
        <v>0</v>
      </c>
      <c r="G573" s="19">
        <f>G553</f>
        <v>1</v>
      </c>
      <c r="H573" s="19"/>
      <c r="I573" s="35"/>
    </row>
    <row r="574" spans="1:10" x14ac:dyDescent="0.35">
      <c r="A574" s="26" t="s">
        <v>858</v>
      </c>
      <c r="B574" s="16" t="s">
        <v>107</v>
      </c>
      <c r="C574" s="8" t="s">
        <v>108</v>
      </c>
      <c r="D574" s="8"/>
      <c r="E574" s="8" t="s">
        <v>86</v>
      </c>
      <c r="F574" s="8" t="s">
        <v>0</v>
      </c>
      <c r="G574" s="35">
        <v>1</v>
      </c>
      <c r="H574" s="14"/>
      <c r="I574" s="35"/>
    </row>
    <row r="575" spans="1:10" x14ac:dyDescent="0.35">
      <c r="A575" s="26" t="s">
        <v>859</v>
      </c>
      <c r="B575" s="16" t="s">
        <v>111</v>
      </c>
      <c r="C575" s="8"/>
      <c r="D575" s="8"/>
      <c r="E575" s="8"/>
      <c r="F575" s="8" t="s">
        <v>0</v>
      </c>
      <c r="G575" s="14">
        <f>G573</f>
        <v>1</v>
      </c>
      <c r="H575" s="14"/>
      <c r="I575" s="35"/>
    </row>
    <row r="576" spans="1:10" x14ac:dyDescent="0.35">
      <c r="A576" s="26" t="s">
        <v>860</v>
      </c>
      <c r="B576" s="16" t="s">
        <v>112</v>
      </c>
      <c r="C576" s="8" t="s">
        <v>113</v>
      </c>
      <c r="D576" s="8"/>
      <c r="E576" s="8" t="s">
        <v>114</v>
      </c>
      <c r="F576" s="8" t="s">
        <v>0</v>
      </c>
      <c r="G576" s="14">
        <v>6</v>
      </c>
      <c r="H576" s="14"/>
      <c r="I576" s="35"/>
    </row>
    <row r="577" spans="1:9" x14ac:dyDescent="0.35">
      <c r="A577" s="26" t="s">
        <v>861</v>
      </c>
      <c r="B577" s="16" t="s">
        <v>115</v>
      </c>
      <c r="C577" s="8"/>
      <c r="D577" s="8"/>
      <c r="E577" s="8" t="s">
        <v>116</v>
      </c>
      <c r="F577" s="8" t="s">
        <v>0</v>
      </c>
      <c r="G577" s="14">
        <f>G576</f>
        <v>6</v>
      </c>
      <c r="H577" s="14"/>
      <c r="I577" s="35"/>
    </row>
    <row r="578" spans="1:9" x14ac:dyDescent="0.35">
      <c r="A578" s="26" t="s">
        <v>862</v>
      </c>
      <c r="B578" s="16" t="s">
        <v>117</v>
      </c>
      <c r="C578" s="8" t="s">
        <v>118</v>
      </c>
      <c r="D578" s="8"/>
      <c r="E578" s="8" t="s">
        <v>86</v>
      </c>
      <c r="F578" s="8" t="s">
        <v>0</v>
      </c>
      <c r="G578" s="14">
        <f>G580-1</f>
        <v>5</v>
      </c>
      <c r="H578" s="14"/>
      <c r="I578" s="35"/>
    </row>
    <row r="579" spans="1:9" x14ac:dyDescent="0.35">
      <c r="A579" s="26" t="s">
        <v>863</v>
      </c>
      <c r="B579" s="16" t="s">
        <v>119</v>
      </c>
      <c r="C579" s="8" t="s">
        <v>251</v>
      </c>
      <c r="D579" s="8"/>
      <c r="E579" s="8" t="s">
        <v>86</v>
      </c>
      <c r="F579" s="8" t="s">
        <v>0</v>
      </c>
      <c r="G579" s="14">
        <f>46+2*115+3*23+G582+2*G553</f>
        <v>531</v>
      </c>
      <c r="H579" s="14"/>
      <c r="I579" s="35"/>
    </row>
    <row r="580" spans="1:9" x14ac:dyDescent="0.35">
      <c r="A580" s="26" t="s">
        <v>864</v>
      </c>
      <c r="B580" s="16" t="s">
        <v>256</v>
      </c>
      <c r="C580" s="8" t="s">
        <v>257</v>
      </c>
      <c r="D580" s="8"/>
      <c r="E580" s="8" t="s">
        <v>258</v>
      </c>
      <c r="F580" s="8" t="s">
        <v>0</v>
      </c>
      <c r="G580" s="14">
        <f>G576</f>
        <v>6</v>
      </c>
      <c r="H580" s="14"/>
      <c r="I580" s="35"/>
    </row>
    <row r="581" spans="1:9" x14ac:dyDescent="0.35">
      <c r="A581" s="26" t="s">
        <v>865</v>
      </c>
      <c r="B581" s="16" t="s">
        <v>120</v>
      </c>
      <c r="C581" s="8"/>
      <c r="D581" s="8"/>
      <c r="E581" s="8"/>
      <c r="F581" s="8" t="s">
        <v>0</v>
      </c>
      <c r="G581" s="14">
        <f>G576</f>
        <v>6</v>
      </c>
      <c r="H581" s="14"/>
      <c r="I581" s="35"/>
    </row>
    <row r="582" spans="1:9" x14ac:dyDescent="0.35">
      <c r="A582" s="26" t="s">
        <v>866</v>
      </c>
      <c r="B582" s="16" t="s">
        <v>121</v>
      </c>
      <c r="C582" s="8" t="s">
        <v>122</v>
      </c>
      <c r="D582" s="8"/>
      <c r="E582" s="8" t="s">
        <v>86</v>
      </c>
      <c r="F582" s="8" t="s">
        <v>0</v>
      </c>
      <c r="G582" s="14">
        <v>184</v>
      </c>
      <c r="H582" s="14"/>
      <c r="I582" s="35"/>
    </row>
    <row r="583" spans="1:9" x14ac:dyDescent="0.35">
      <c r="A583" s="26" t="s">
        <v>867</v>
      </c>
      <c r="B583" s="16" t="s">
        <v>202</v>
      </c>
      <c r="C583" s="8"/>
      <c r="D583" s="8">
        <v>53800</v>
      </c>
      <c r="E583" s="8" t="s">
        <v>182</v>
      </c>
      <c r="F583" s="8" t="s">
        <v>0</v>
      </c>
      <c r="G583" s="14">
        <f>G576</f>
        <v>6</v>
      </c>
      <c r="H583" s="14"/>
      <c r="I583" s="35"/>
    </row>
    <row r="584" spans="1:9" x14ac:dyDescent="0.35">
      <c r="A584" s="26" t="s">
        <v>868</v>
      </c>
      <c r="B584" s="16" t="s">
        <v>203</v>
      </c>
      <c r="C584" s="8"/>
      <c r="D584" s="8" t="s">
        <v>204</v>
      </c>
      <c r="E584" s="8" t="s">
        <v>182</v>
      </c>
      <c r="F584" s="8" t="s">
        <v>0</v>
      </c>
      <c r="G584" s="14">
        <f>G576</f>
        <v>6</v>
      </c>
      <c r="H584" s="14"/>
      <c r="I584" s="22"/>
    </row>
    <row r="585" spans="1:9" x14ac:dyDescent="0.35">
      <c r="A585" s="26"/>
      <c r="B585" s="22"/>
      <c r="C585" s="22"/>
      <c r="D585" s="22"/>
      <c r="E585" s="8"/>
      <c r="F585" s="8"/>
      <c r="G585" s="22"/>
      <c r="H585" s="14"/>
      <c r="I585" s="22"/>
    </row>
    <row r="586" spans="1:9" x14ac:dyDescent="0.35">
      <c r="A586" s="26"/>
      <c r="B586" s="21" t="s">
        <v>65</v>
      </c>
      <c r="C586" s="19"/>
      <c r="D586" s="19"/>
      <c r="E586" s="19"/>
      <c r="F586" s="19"/>
      <c r="G586" s="22"/>
      <c r="H586" s="14"/>
      <c r="I586" s="22"/>
    </row>
    <row r="587" spans="1:9" x14ac:dyDescent="0.35">
      <c r="A587" s="26" t="s">
        <v>869</v>
      </c>
      <c r="B587" s="29" t="s">
        <v>126</v>
      </c>
      <c r="C587" s="19" t="s">
        <v>708</v>
      </c>
      <c r="D587" s="19"/>
      <c r="E587" s="19" t="s">
        <v>127</v>
      </c>
      <c r="F587" s="19" t="s">
        <v>3</v>
      </c>
      <c r="G587" s="25">
        <v>280</v>
      </c>
      <c r="H587" s="14"/>
      <c r="I587" s="22" t="s">
        <v>259</v>
      </c>
    </row>
    <row r="588" spans="1:9" x14ac:dyDescent="0.35">
      <c r="A588" s="26" t="s">
        <v>870</v>
      </c>
      <c r="B588" s="29" t="s">
        <v>128</v>
      </c>
      <c r="C588" s="19" t="s">
        <v>129</v>
      </c>
      <c r="D588" s="19"/>
      <c r="E588" s="19" t="s">
        <v>130</v>
      </c>
      <c r="F588" s="19" t="s">
        <v>3</v>
      </c>
      <c r="G588" s="22">
        <v>300</v>
      </c>
      <c r="H588" s="14"/>
      <c r="I588" s="22" t="s">
        <v>253</v>
      </c>
    </row>
    <row r="589" spans="1:9" x14ac:dyDescent="0.35">
      <c r="A589" s="26" t="s">
        <v>871</v>
      </c>
      <c r="B589" s="29" t="s">
        <v>126</v>
      </c>
      <c r="C589" s="19" t="s">
        <v>131</v>
      </c>
      <c r="D589" s="19"/>
      <c r="E589" s="19" t="s">
        <v>127</v>
      </c>
      <c r="F589" s="19" t="s">
        <v>3</v>
      </c>
      <c r="G589" s="22">
        <v>70</v>
      </c>
      <c r="H589" s="14"/>
      <c r="I589" s="22" t="s">
        <v>254</v>
      </c>
    </row>
    <row r="590" spans="1:9" x14ac:dyDescent="0.35">
      <c r="A590" s="26" t="s">
        <v>872</v>
      </c>
      <c r="B590" s="29" t="s">
        <v>126</v>
      </c>
      <c r="C590" s="19" t="s">
        <v>255</v>
      </c>
      <c r="D590" s="19"/>
      <c r="E590" s="19" t="s">
        <v>127</v>
      </c>
      <c r="F590" s="19" t="s">
        <v>3</v>
      </c>
      <c r="G590" s="22">
        <f>230+350</f>
        <v>580</v>
      </c>
      <c r="H590" s="14"/>
      <c r="I590" s="22" t="s">
        <v>260</v>
      </c>
    </row>
    <row r="591" spans="1:9" ht="32" x14ac:dyDescent="0.35">
      <c r="A591" s="26" t="s">
        <v>873</v>
      </c>
      <c r="B591" s="29" t="s">
        <v>132</v>
      </c>
      <c r="C591" s="19" t="s">
        <v>23</v>
      </c>
      <c r="D591" s="19"/>
      <c r="E591" s="19" t="s">
        <v>24</v>
      </c>
      <c r="F591" s="19" t="s">
        <v>3</v>
      </c>
      <c r="G591" s="22">
        <v>370</v>
      </c>
      <c r="H591" s="14"/>
      <c r="I591" s="22" t="s">
        <v>710</v>
      </c>
    </row>
    <row r="592" spans="1:9" x14ac:dyDescent="0.35">
      <c r="A592" s="26" t="s">
        <v>874</v>
      </c>
      <c r="B592" s="29" t="s">
        <v>133</v>
      </c>
      <c r="C592" s="19" t="s">
        <v>252</v>
      </c>
      <c r="D592" s="19"/>
      <c r="E592" s="19" t="s">
        <v>127</v>
      </c>
      <c r="F592" s="19" t="s">
        <v>3</v>
      </c>
      <c r="G592" s="22">
        <v>400</v>
      </c>
      <c r="H592" s="14"/>
      <c r="I592" s="22"/>
    </row>
    <row r="593" spans="1:12" x14ac:dyDescent="0.35">
      <c r="A593" s="26" t="s">
        <v>875</v>
      </c>
      <c r="B593" s="29" t="s">
        <v>126</v>
      </c>
      <c r="C593" s="19" t="s">
        <v>324</v>
      </c>
      <c r="D593" s="19"/>
      <c r="E593" s="19" t="s">
        <v>127</v>
      </c>
      <c r="F593" s="19" t="s">
        <v>3</v>
      </c>
      <c r="G593" s="22">
        <v>3240</v>
      </c>
      <c r="H593" s="14"/>
      <c r="I593" s="22" t="s">
        <v>709</v>
      </c>
    </row>
    <row r="594" spans="1:12" ht="32" x14ac:dyDescent="0.35">
      <c r="A594" s="26" t="s">
        <v>876</v>
      </c>
      <c r="B594" s="29" t="s">
        <v>275</v>
      </c>
      <c r="C594" s="19">
        <v>91925</v>
      </c>
      <c r="D594" s="19"/>
      <c r="E594" s="19" t="s">
        <v>21</v>
      </c>
      <c r="F594" s="19" t="s">
        <v>3</v>
      </c>
      <c r="G594" s="22">
        <f>G588+G590+G591</f>
        <v>1250</v>
      </c>
      <c r="H594" s="14"/>
      <c r="I594" s="22"/>
    </row>
    <row r="595" spans="1:12" x14ac:dyDescent="0.35">
      <c r="A595" s="26" t="s">
        <v>877</v>
      </c>
      <c r="B595" s="29" t="s">
        <v>70</v>
      </c>
      <c r="C595" s="19"/>
      <c r="D595" s="19"/>
      <c r="E595" s="19"/>
      <c r="F595" s="19" t="s">
        <v>67</v>
      </c>
      <c r="G595" s="22">
        <v>30</v>
      </c>
      <c r="H595" s="14"/>
      <c r="I595" s="22"/>
      <c r="J595" s="24"/>
      <c r="K595" s="3"/>
      <c r="L595" s="4"/>
    </row>
    <row r="596" spans="1:12" x14ac:dyDescent="0.35">
      <c r="A596" s="26" t="s">
        <v>878</v>
      </c>
      <c r="B596" s="16" t="s">
        <v>233</v>
      </c>
      <c r="C596" s="8"/>
      <c r="D596" s="8"/>
      <c r="E596" s="8"/>
      <c r="F596" s="8" t="s">
        <v>0</v>
      </c>
      <c r="G596" s="14">
        <f>3*G595</f>
        <v>90</v>
      </c>
      <c r="H596" s="14"/>
      <c r="I596" s="8"/>
    </row>
    <row r="597" spans="1:12" x14ac:dyDescent="0.35">
      <c r="A597" s="26" t="s">
        <v>879</v>
      </c>
      <c r="B597" s="29" t="s">
        <v>74</v>
      </c>
      <c r="C597" s="19"/>
      <c r="D597" s="19"/>
      <c r="E597" s="19"/>
      <c r="F597" s="19" t="s">
        <v>67</v>
      </c>
      <c r="G597" s="22">
        <v>19</v>
      </c>
      <c r="H597" s="14"/>
      <c r="I597" s="22"/>
    </row>
    <row r="598" spans="1:12" ht="17" customHeight="1" x14ac:dyDescent="0.35">
      <c r="A598" s="26" t="s">
        <v>880</v>
      </c>
      <c r="B598" s="29" t="s">
        <v>134</v>
      </c>
      <c r="C598" s="19" t="s">
        <v>135</v>
      </c>
      <c r="D598" s="19"/>
      <c r="E598" s="19" t="s">
        <v>21</v>
      </c>
      <c r="F598" s="19" t="s">
        <v>3</v>
      </c>
      <c r="G598" s="22">
        <v>10</v>
      </c>
      <c r="H598" s="14"/>
      <c r="I598" s="22"/>
    </row>
    <row r="599" spans="1:12" ht="17" customHeight="1" x14ac:dyDescent="0.35">
      <c r="A599" s="26" t="s">
        <v>881</v>
      </c>
      <c r="B599" s="29" t="s">
        <v>277</v>
      </c>
      <c r="C599" s="19"/>
      <c r="D599" s="19"/>
      <c r="E599" s="19" t="s">
        <v>21</v>
      </c>
      <c r="F599" s="19" t="s">
        <v>0</v>
      </c>
      <c r="G599" s="22">
        <f>G594*3</f>
        <v>3750</v>
      </c>
      <c r="H599" s="15"/>
      <c r="I599" s="22"/>
    </row>
    <row r="600" spans="1:12" ht="17" customHeight="1" x14ac:dyDescent="0.35">
      <c r="A600" s="26" t="s">
        <v>882</v>
      </c>
      <c r="B600" s="29" t="s">
        <v>246</v>
      </c>
      <c r="C600" s="19"/>
      <c r="D600" s="19"/>
      <c r="E600" s="19"/>
      <c r="F600" s="19" t="s">
        <v>0</v>
      </c>
      <c r="G600" s="22">
        <f>G599+G596*2</f>
        <v>3930</v>
      </c>
      <c r="H600" s="15"/>
      <c r="I600" s="22"/>
    </row>
    <row r="601" spans="1:12" ht="26.5" customHeight="1" x14ac:dyDescent="0.35">
      <c r="A601" s="26" t="s">
        <v>883</v>
      </c>
      <c r="B601" s="16" t="s">
        <v>136</v>
      </c>
      <c r="C601" s="8"/>
      <c r="D601" s="8"/>
      <c r="E601" s="8" t="s">
        <v>182</v>
      </c>
      <c r="F601" s="8" t="s">
        <v>3</v>
      </c>
      <c r="G601" s="22">
        <f>G593+G588</f>
        <v>3540</v>
      </c>
      <c r="H601" s="15"/>
      <c r="I601" s="22"/>
    </row>
    <row r="602" spans="1:12" ht="17" customHeight="1" x14ac:dyDescent="0.35">
      <c r="A602" s="26" t="s">
        <v>884</v>
      </c>
      <c r="B602" s="16" t="s">
        <v>214</v>
      </c>
      <c r="C602" s="8"/>
      <c r="D602" s="8"/>
      <c r="E602" s="8" t="s">
        <v>182</v>
      </c>
      <c r="F602" s="8" t="s">
        <v>0</v>
      </c>
      <c r="G602" s="22">
        <f>G601*3</f>
        <v>10620</v>
      </c>
      <c r="H602" s="35"/>
      <c r="I602" s="8"/>
    </row>
    <row r="603" spans="1:12" x14ac:dyDescent="0.35">
      <c r="A603" s="26" t="s">
        <v>885</v>
      </c>
      <c r="B603" s="16" t="s">
        <v>205</v>
      </c>
      <c r="C603" s="8" t="s">
        <v>206</v>
      </c>
      <c r="D603" s="8" t="s">
        <v>207</v>
      </c>
      <c r="E603" s="8" t="s">
        <v>182</v>
      </c>
      <c r="F603" s="8" t="s">
        <v>3</v>
      </c>
      <c r="G603" s="35">
        <f>10*G550</f>
        <v>10</v>
      </c>
      <c r="H603" s="15"/>
      <c r="I603" s="8"/>
    </row>
    <row r="604" spans="1:12" x14ac:dyDescent="0.35">
      <c r="A604" s="26" t="s">
        <v>886</v>
      </c>
      <c r="B604" s="16" t="s">
        <v>208</v>
      </c>
      <c r="C604" s="8" t="s">
        <v>209</v>
      </c>
      <c r="D604" s="8" t="s">
        <v>210</v>
      </c>
      <c r="E604" s="8" t="s">
        <v>182</v>
      </c>
      <c r="F604" s="8" t="s">
        <v>0</v>
      </c>
      <c r="G604" s="35">
        <f>G550</f>
        <v>1</v>
      </c>
      <c r="H604" s="15"/>
      <c r="I604" s="8"/>
    </row>
    <row r="605" spans="1:12" x14ac:dyDescent="0.35">
      <c r="A605" s="26" t="s">
        <v>887</v>
      </c>
      <c r="B605" s="16" t="s">
        <v>211</v>
      </c>
      <c r="C605" s="8" t="s">
        <v>212</v>
      </c>
      <c r="D605" s="8" t="s">
        <v>213</v>
      </c>
      <c r="E605" s="8" t="s">
        <v>182</v>
      </c>
      <c r="F605" s="8" t="s">
        <v>0</v>
      </c>
      <c r="G605" s="35">
        <f>G604</f>
        <v>1</v>
      </c>
      <c r="H605" s="35"/>
      <c r="I605" s="8"/>
    </row>
    <row r="606" spans="1:12" x14ac:dyDescent="0.35">
      <c r="A606" s="26"/>
      <c r="B606" s="16"/>
      <c r="C606" s="28"/>
      <c r="D606" s="28"/>
      <c r="E606" s="28"/>
      <c r="F606" s="28"/>
      <c r="G606" s="10"/>
      <c r="H606" s="10"/>
      <c r="I606" s="28"/>
    </row>
    <row r="607" spans="1:12" x14ac:dyDescent="0.35">
      <c r="A607" s="26" t="s">
        <v>888</v>
      </c>
      <c r="B607" s="34" t="s">
        <v>715</v>
      </c>
      <c r="C607" s="28"/>
      <c r="D607" s="28"/>
      <c r="E607" s="28"/>
      <c r="F607" s="28"/>
      <c r="G607" s="36"/>
      <c r="H607" s="14"/>
      <c r="I607" s="10"/>
      <c r="J607" s="24"/>
      <c r="K607" s="3"/>
      <c r="L607" s="4"/>
    </row>
    <row r="608" spans="1:12" x14ac:dyDescent="0.35">
      <c r="A608" s="26"/>
      <c r="B608" s="34" t="s">
        <v>28</v>
      </c>
      <c r="C608" s="28"/>
      <c r="D608" s="28"/>
      <c r="E608" s="28"/>
      <c r="F608" s="28"/>
      <c r="G608" s="36"/>
      <c r="H608" s="14"/>
      <c r="I608" s="10"/>
      <c r="J608" s="24"/>
      <c r="K608" s="3"/>
      <c r="L608" s="4"/>
    </row>
    <row r="609" spans="1:12" x14ac:dyDescent="0.35">
      <c r="A609" s="26" t="s">
        <v>889</v>
      </c>
      <c r="B609" s="9" t="s">
        <v>706</v>
      </c>
      <c r="C609" s="8" t="s">
        <v>314</v>
      </c>
      <c r="D609" s="8" t="s">
        <v>315</v>
      </c>
      <c r="E609" s="8" t="s">
        <v>190</v>
      </c>
      <c r="F609" s="8" t="s">
        <v>10</v>
      </c>
      <c r="G609" s="14">
        <v>1</v>
      </c>
      <c r="H609" s="14"/>
      <c r="I609" s="14"/>
      <c r="J609" s="24"/>
      <c r="K609" s="3"/>
      <c r="L609" s="4"/>
    </row>
    <row r="610" spans="1:12" x14ac:dyDescent="0.35">
      <c r="A610" s="26" t="s">
        <v>890</v>
      </c>
      <c r="B610" s="9" t="s">
        <v>85</v>
      </c>
      <c r="C610" s="8" t="s">
        <v>191</v>
      </c>
      <c r="D610" s="8"/>
      <c r="E610" s="8" t="s">
        <v>86</v>
      </c>
      <c r="F610" s="8" t="s">
        <v>0</v>
      </c>
      <c r="G610" s="10">
        <f>1*G609</f>
        <v>1</v>
      </c>
      <c r="H610" s="14"/>
      <c r="I610" s="10"/>
      <c r="J610" s="24"/>
      <c r="K610" s="3"/>
      <c r="L610" s="4"/>
    </row>
    <row r="611" spans="1:12" x14ac:dyDescent="0.35">
      <c r="A611" s="26" t="s">
        <v>891</v>
      </c>
      <c r="B611" s="16" t="s">
        <v>87</v>
      </c>
      <c r="C611" s="8" t="s">
        <v>88</v>
      </c>
      <c r="D611" s="8"/>
      <c r="E611" s="8" t="s">
        <v>86</v>
      </c>
      <c r="F611" s="8" t="s">
        <v>0</v>
      </c>
      <c r="G611" s="14">
        <f>1*G609</f>
        <v>1</v>
      </c>
      <c r="H611" s="14"/>
      <c r="I611" s="10"/>
      <c r="J611" s="24"/>
      <c r="K611" s="3"/>
      <c r="L611" s="4"/>
    </row>
    <row r="612" spans="1:12" x14ac:dyDescent="0.35">
      <c r="A612" s="26" t="s">
        <v>892</v>
      </c>
      <c r="B612" s="16" t="s">
        <v>89</v>
      </c>
      <c r="C612" s="8" t="s">
        <v>90</v>
      </c>
      <c r="D612" s="8"/>
      <c r="E612" s="8" t="s">
        <v>86</v>
      </c>
      <c r="F612" s="8" t="s">
        <v>0</v>
      </c>
      <c r="G612" s="10">
        <f>1*G609</f>
        <v>1</v>
      </c>
      <c r="H612" s="14"/>
      <c r="I612" s="10"/>
      <c r="J612" s="24"/>
      <c r="K612" s="3"/>
      <c r="L612" s="4"/>
    </row>
    <row r="613" spans="1:12" x14ac:dyDescent="0.35">
      <c r="A613" s="26" t="s">
        <v>893</v>
      </c>
      <c r="B613" s="16" t="s">
        <v>91</v>
      </c>
      <c r="C613" s="8" t="s">
        <v>92</v>
      </c>
      <c r="D613" s="8"/>
      <c r="E613" s="8" t="s">
        <v>86</v>
      </c>
      <c r="F613" s="8" t="s">
        <v>0</v>
      </c>
      <c r="G613" s="10">
        <f>G609</f>
        <v>1</v>
      </c>
      <c r="H613" s="14"/>
      <c r="I613" s="10"/>
      <c r="J613" s="24"/>
      <c r="K613" s="3"/>
      <c r="L613" s="4"/>
    </row>
    <row r="614" spans="1:12" x14ac:dyDescent="0.35">
      <c r="A614" s="26" t="s">
        <v>894</v>
      </c>
      <c r="B614" s="16" t="s">
        <v>247</v>
      </c>
      <c r="C614" s="28" t="s">
        <v>248</v>
      </c>
      <c r="D614" s="28"/>
      <c r="E614" s="28" t="s">
        <v>86</v>
      </c>
      <c r="F614" s="28" t="s">
        <v>0</v>
      </c>
      <c r="G614" s="10">
        <f>1*G609</f>
        <v>1</v>
      </c>
      <c r="H614" s="14"/>
      <c r="I614" s="10"/>
      <c r="J614" s="24"/>
      <c r="K614" s="3"/>
      <c r="L614" s="4"/>
    </row>
    <row r="615" spans="1:12" x14ac:dyDescent="0.35">
      <c r="A615" s="26" t="s">
        <v>895</v>
      </c>
      <c r="B615" s="9" t="s">
        <v>9</v>
      </c>
      <c r="C615" s="8" t="s">
        <v>102</v>
      </c>
      <c r="D615" s="8"/>
      <c r="E615" s="8" t="s">
        <v>86</v>
      </c>
      <c r="F615" s="8" t="s">
        <v>0</v>
      </c>
      <c r="G615" s="14">
        <v>6</v>
      </c>
      <c r="H615" s="14"/>
      <c r="I615" s="14"/>
      <c r="J615" s="24"/>
      <c r="K615" s="3"/>
      <c r="L615" s="4"/>
    </row>
    <row r="616" spans="1:12" x14ac:dyDescent="0.35">
      <c r="A616" s="26" t="s">
        <v>896</v>
      </c>
      <c r="B616" s="16" t="s">
        <v>100</v>
      </c>
      <c r="C616" s="8" t="s">
        <v>101</v>
      </c>
      <c r="D616" s="8"/>
      <c r="E616" s="8" t="s">
        <v>86</v>
      </c>
      <c r="F616" s="8" t="s">
        <v>0</v>
      </c>
      <c r="G616" s="14">
        <v>2</v>
      </c>
      <c r="H616" s="14"/>
      <c r="I616" s="10"/>
      <c r="J616" s="24"/>
      <c r="K616" s="3"/>
      <c r="L616" s="4"/>
    </row>
    <row r="617" spans="1:12" x14ac:dyDescent="0.35">
      <c r="A617" s="26" t="s">
        <v>897</v>
      </c>
      <c r="B617" s="16" t="s">
        <v>96</v>
      </c>
      <c r="C617" s="8"/>
      <c r="D617" s="8"/>
      <c r="E617" s="8"/>
      <c r="F617" s="8" t="s">
        <v>0</v>
      </c>
      <c r="G617" s="10">
        <f>1*G609</f>
        <v>1</v>
      </c>
      <c r="H617" s="14"/>
      <c r="I617" s="10"/>
      <c r="J617" s="24"/>
      <c r="K617" s="3"/>
      <c r="L617" s="4"/>
    </row>
    <row r="618" spans="1:12" x14ac:dyDescent="0.35">
      <c r="A618" s="26" t="s">
        <v>898</v>
      </c>
      <c r="B618" s="16" t="s">
        <v>97</v>
      </c>
      <c r="C618" s="8"/>
      <c r="D618" s="8"/>
      <c r="E618" s="8"/>
      <c r="F618" s="8" t="s">
        <v>0</v>
      </c>
      <c r="G618" s="10">
        <f>1*G609</f>
        <v>1</v>
      </c>
      <c r="H618" s="14"/>
      <c r="I618" s="10"/>
      <c r="J618" s="24"/>
      <c r="K618" s="3"/>
      <c r="L618" s="4"/>
    </row>
    <row r="619" spans="1:12" x14ac:dyDescent="0.35">
      <c r="A619" s="26" t="s">
        <v>899</v>
      </c>
      <c r="B619" s="16" t="s">
        <v>98</v>
      </c>
      <c r="C619" s="28"/>
      <c r="D619" s="28"/>
      <c r="E619" s="28"/>
      <c r="F619" s="28" t="s">
        <v>0</v>
      </c>
      <c r="G619" s="10">
        <f>1*G609</f>
        <v>1</v>
      </c>
      <c r="H619" s="14"/>
      <c r="I619" s="10"/>
      <c r="J619" s="24"/>
      <c r="K619" s="3"/>
      <c r="L619" s="4"/>
    </row>
    <row r="620" spans="1:12" x14ac:dyDescent="0.35">
      <c r="A620" s="26" t="s">
        <v>900</v>
      </c>
      <c r="B620" s="9" t="s">
        <v>99</v>
      </c>
      <c r="C620" s="8"/>
      <c r="D620" s="8"/>
      <c r="E620" s="8"/>
      <c r="F620" s="8" t="s">
        <v>0</v>
      </c>
      <c r="G620" s="14">
        <f>G615*G609</f>
        <v>6</v>
      </c>
      <c r="H620" s="15"/>
      <c r="I620" s="10"/>
      <c r="J620" s="24"/>
      <c r="K620" s="3"/>
      <c r="L620" s="4"/>
    </row>
    <row r="621" spans="1:12" x14ac:dyDescent="0.35">
      <c r="A621" s="26" t="s">
        <v>901</v>
      </c>
      <c r="B621" s="9" t="s">
        <v>192</v>
      </c>
      <c r="C621" s="8"/>
      <c r="D621" s="8" t="s">
        <v>193</v>
      </c>
      <c r="E621" s="8" t="s">
        <v>182</v>
      </c>
      <c r="F621" s="8" t="s">
        <v>0</v>
      </c>
      <c r="G621" s="10">
        <f>2*G609</f>
        <v>2</v>
      </c>
      <c r="H621" s="15"/>
      <c r="I621" s="10"/>
      <c r="J621" s="24"/>
      <c r="K621" s="3"/>
      <c r="L621" s="4"/>
    </row>
    <row r="622" spans="1:12" x14ac:dyDescent="0.35">
      <c r="A622" s="26" t="s">
        <v>902</v>
      </c>
      <c r="B622" s="16" t="s">
        <v>187</v>
      </c>
      <c r="C622" s="8" t="s">
        <v>194</v>
      </c>
      <c r="D622" s="8" t="s">
        <v>195</v>
      </c>
      <c r="E622" s="8" t="s">
        <v>190</v>
      </c>
      <c r="F622" s="8" t="s">
        <v>0</v>
      </c>
      <c r="G622" s="14">
        <f>G615+G609</f>
        <v>7</v>
      </c>
      <c r="H622" s="15"/>
      <c r="I622" s="10"/>
      <c r="J622" s="24"/>
      <c r="K622" s="3"/>
      <c r="L622" s="4"/>
    </row>
    <row r="623" spans="1:12" x14ac:dyDescent="0.35">
      <c r="A623" s="26" t="s">
        <v>903</v>
      </c>
      <c r="B623" s="16" t="s">
        <v>177</v>
      </c>
      <c r="C623" s="8" t="s">
        <v>196</v>
      </c>
      <c r="D623" s="8" t="s">
        <v>197</v>
      </c>
      <c r="E623" s="8" t="s">
        <v>190</v>
      </c>
      <c r="F623" s="8" t="s">
        <v>0</v>
      </c>
      <c r="G623" s="14">
        <f>60*G609</f>
        <v>60</v>
      </c>
      <c r="H623" s="15"/>
      <c r="I623" s="8"/>
      <c r="J623" s="24"/>
      <c r="K623" s="3"/>
      <c r="L623" s="4"/>
    </row>
    <row r="624" spans="1:12" x14ac:dyDescent="0.35">
      <c r="A624" s="26" t="s">
        <v>904</v>
      </c>
      <c r="B624" s="16" t="s">
        <v>198</v>
      </c>
      <c r="C624" s="8"/>
      <c r="D624" s="8" t="s">
        <v>199</v>
      </c>
      <c r="E624" s="8" t="s">
        <v>182</v>
      </c>
      <c r="F624" s="8" t="s">
        <v>0</v>
      </c>
      <c r="G624" s="14">
        <f>2*G609</f>
        <v>2</v>
      </c>
      <c r="H624" s="35"/>
      <c r="I624" s="35"/>
      <c r="J624" s="24"/>
      <c r="K624" s="3"/>
      <c r="L624" s="4"/>
    </row>
    <row r="625" spans="1:12" x14ac:dyDescent="0.35">
      <c r="A625" s="26"/>
      <c r="B625" s="9"/>
      <c r="C625" s="8"/>
      <c r="D625" s="8"/>
      <c r="E625" s="8"/>
      <c r="F625" s="8"/>
      <c r="G625" s="22"/>
      <c r="H625" s="15"/>
      <c r="I625" s="35"/>
      <c r="J625" s="24"/>
      <c r="K625" s="3"/>
      <c r="L625" s="4"/>
    </row>
    <row r="626" spans="1:12" x14ac:dyDescent="0.35">
      <c r="A626" s="26"/>
      <c r="B626" s="34" t="s">
        <v>57</v>
      </c>
      <c r="C626" s="8"/>
      <c r="D626" s="8"/>
      <c r="E626" s="8"/>
      <c r="F626" s="8"/>
      <c r="G626" s="19"/>
      <c r="H626" s="15"/>
      <c r="I626" s="35"/>
      <c r="J626" s="24"/>
      <c r="K626" s="3"/>
      <c r="L626" s="4"/>
    </row>
    <row r="627" spans="1:12" x14ac:dyDescent="0.35">
      <c r="A627" s="26" t="s">
        <v>905</v>
      </c>
      <c r="B627" s="9" t="s">
        <v>104</v>
      </c>
      <c r="C627" s="8" t="s">
        <v>316</v>
      </c>
      <c r="D627" s="8"/>
      <c r="E627" s="8" t="s">
        <v>86</v>
      </c>
      <c r="F627" s="8" t="s">
        <v>0</v>
      </c>
      <c r="G627" s="14">
        <f>G610*2</f>
        <v>2</v>
      </c>
      <c r="H627" s="15"/>
      <c r="I627" s="35"/>
      <c r="J627" s="24"/>
      <c r="K627" s="3"/>
      <c r="L627" s="4"/>
    </row>
    <row r="628" spans="1:12" x14ac:dyDescent="0.35">
      <c r="A628" s="26" t="s">
        <v>906</v>
      </c>
      <c r="B628" s="16" t="s">
        <v>249</v>
      </c>
      <c r="C628" s="8" t="s">
        <v>250</v>
      </c>
      <c r="D628" s="8"/>
      <c r="E628" s="8" t="s">
        <v>86</v>
      </c>
      <c r="F628" s="8" t="s">
        <v>0</v>
      </c>
      <c r="G628" s="14">
        <v>16</v>
      </c>
      <c r="H628" s="15"/>
      <c r="I628" s="35"/>
      <c r="J628" s="24"/>
      <c r="K628" s="3"/>
      <c r="L628" s="4"/>
    </row>
    <row r="629" spans="1:12" x14ac:dyDescent="0.35">
      <c r="A629" s="26" t="s">
        <v>907</v>
      </c>
      <c r="B629" s="16" t="s">
        <v>105</v>
      </c>
      <c r="C629" s="8" t="s">
        <v>125</v>
      </c>
      <c r="D629" s="8"/>
      <c r="E629" s="8" t="s">
        <v>86</v>
      </c>
      <c r="F629" s="8" t="s">
        <v>0</v>
      </c>
      <c r="G629" s="14">
        <v>3</v>
      </c>
      <c r="H629" s="8"/>
      <c r="I629" s="35"/>
      <c r="J629" s="24"/>
      <c r="K629" s="3"/>
      <c r="L629" s="4"/>
    </row>
    <row r="630" spans="1:12" x14ac:dyDescent="0.35">
      <c r="A630" s="26" t="s">
        <v>908</v>
      </c>
      <c r="B630" s="16" t="s">
        <v>109</v>
      </c>
      <c r="C630" s="8" t="s">
        <v>110</v>
      </c>
      <c r="D630" s="8"/>
      <c r="E630" s="8" t="s">
        <v>86</v>
      </c>
      <c r="F630" s="8" t="s">
        <v>0</v>
      </c>
      <c r="G630" s="19">
        <f>G610</f>
        <v>1</v>
      </c>
      <c r="H630" s="15"/>
      <c r="I630" s="35"/>
      <c r="J630" s="24"/>
      <c r="K630" s="3"/>
      <c r="L630" s="4"/>
    </row>
    <row r="631" spans="1:12" x14ac:dyDescent="0.35">
      <c r="A631" s="26" t="s">
        <v>909</v>
      </c>
      <c r="B631" s="16" t="s">
        <v>111</v>
      </c>
      <c r="C631" s="8"/>
      <c r="D631" s="8"/>
      <c r="E631" s="8"/>
      <c r="F631" s="8" t="s">
        <v>0</v>
      </c>
      <c r="G631" s="14">
        <f>G630</f>
        <v>1</v>
      </c>
      <c r="H631" s="15"/>
      <c r="I631" s="35"/>
      <c r="J631" s="24"/>
      <c r="K631" s="3"/>
      <c r="L631" s="4"/>
    </row>
    <row r="632" spans="1:12" x14ac:dyDescent="0.35">
      <c r="A632" s="26" t="s">
        <v>910</v>
      </c>
      <c r="B632" s="16" t="s">
        <v>112</v>
      </c>
      <c r="C632" s="8" t="s">
        <v>113</v>
      </c>
      <c r="D632" s="8"/>
      <c r="E632" s="8" t="s">
        <v>114</v>
      </c>
      <c r="F632" s="8" t="s">
        <v>0</v>
      </c>
      <c r="G632" s="14">
        <v>4</v>
      </c>
      <c r="H632" s="15"/>
      <c r="I632" s="35"/>
      <c r="J632" s="24"/>
      <c r="K632" s="3"/>
      <c r="L632" s="4"/>
    </row>
    <row r="633" spans="1:12" x14ac:dyDescent="0.35">
      <c r="A633" s="26" t="s">
        <v>911</v>
      </c>
      <c r="B633" s="16" t="s">
        <v>115</v>
      </c>
      <c r="C633" s="8"/>
      <c r="D633" s="8"/>
      <c r="E633" s="8" t="s">
        <v>116</v>
      </c>
      <c r="F633" s="8" t="s">
        <v>0</v>
      </c>
      <c r="G633" s="14">
        <f>G632</f>
        <v>4</v>
      </c>
      <c r="H633" s="15"/>
      <c r="I633" s="35"/>
      <c r="J633" s="24"/>
      <c r="K633" s="3"/>
      <c r="L633" s="4"/>
    </row>
    <row r="634" spans="1:12" x14ac:dyDescent="0.35">
      <c r="A634" s="26" t="s">
        <v>912</v>
      </c>
      <c r="B634" s="16" t="s">
        <v>117</v>
      </c>
      <c r="C634" s="8" t="s">
        <v>118</v>
      </c>
      <c r="D634" s="8"/>
      <c r="E634" s="8" t="s">
        <v>86</v>
      </c>
      <c r="F634" s="8" t="s">
        <v>0</v>
      </c>
      <c r="G634" s="14">
        <f>G636-1</f>
        <v>3</v>
      </c>
      <c r="H634" s="15"/>
      <c r="I634" s="35"/>
      <c r="J634" s="24"/>
      <c r="K634" s="3"/>
      <c r="L634" s="4"/>
    </row>
    <row r="635" spans="1:12" x14ac:dyDescent="0.35">
      <c r="A635" s="26" t="s">
        <v>913</v>
      </c>
      <c r="B635" s="16" t="s">
        <v>119</v>
      </c>
      <c r="C635" s="8" t="s">
        <v>251</v>
      </c>
      <c r="D635" s="8"/>
      <c r="E635" s="8" t="s">
        <v>86</v>
      </c>
      <c r="F635" s="8" t="s">
        <v>0</v>
      </c>
      <c r="G635" s="14">
        <f>32+2*32+3*0+G638+2*G610</f>
        <v>162</v>
      </c>
      <c r="H635" s="15"/>
      <c r="I635" s="35"/>
      <c r="J635" s="24"/>
      <c r="K635" s="39" t="s">
        <v>317</v>
      </c>
      <c r="L635" s="4"/>
    </row>
    <row r="636" spans="1:12" x14ac:dyDescent="0.35">
      <c r="A636" s="26" t="s">
        <v>914</v>
      </c>
      <c r="B636" s="16" t="s">
        <v>256</v>
      </c>
      <c r="C636" s="8" t="s">
        <v>257</v>
      </c>
      <c r="D636" s="8"/>
      <c r="E636" s="8" t="s">
        <v>258</v>
      </c>
      <c r="F636" s="8" t="s">
        <v>0</v>
      </c>
      <c r="G636" s="14">
        <f>G632</f>
        <v>4</v>
      </c>
      <c r="H636" s="15"/>
      <c r="I636" s="35"/>
      <c r="J636" s="24"/>
      <c r="K636" s="3"/>
      <c r="L636" s="4"/>
    </row>
    <row r="637" spans="1:12" x14ac:dyDescent="0.35">
      <c r="A637" s="26" t="s">
        <v>915</v>
      </c>
      <c r="B637" s="16" t="s">
        <v>120</v>
      </c>
      <c r="C637" s="8"/>
      <c r="D637" s="8"/>
      <c r="E637" s="8"/>
      <c r="F637" s="8" t="s">
        <v>0</v>
      </c>
      <c r="G637" s="14">
        <f>G632</f>
        <v>4</v>
      </c>
      <c r="H637" s="15"/>
      <c r="I637" s="35"/>
      <c r="J637" s="24"/>
      <c r="L637" s="4"/>
    </row>
    <row r="638" spans="1:12" x14ac:dyDescent="0.35">
      <c r="A638" s="26" t="s">
        <v>916</v>
      </c>
      <c r="B638" s="16" t="s">
        <v>121</v>
      </c>
      <c r="C638" s="8" t="s">
        <v>122</v>
      </c>
      <c r="D638" s="8"/>
      <c r="E638" s="8" t="s">
        <v>86</v>
      </c>
      <c r="F638" s="8" t="s">
        <v>0</v>
      </c>
      <c r="G638" s="14">
        <v>64</v>
      </c>
      <c r="H638" s="15"/>
      <c r="I638" s="35"/>
      <c r="J638" s="24"/>
      <c r="K638" s="3"/>
      <c r="L638" s="4"/>
    </row>
    <row r="639" spans="1:12" x14ac:dyDescent="0.35">
      <c r="A639" s="26" t="s">
        <v>917</v>
      </c>
      <c r="B639" s="16" t="s">
        <v>202</v>
      </c>
      <c r="C639" s="8"/>
      <c r="D639" s="8">
        <v>53800</v>
      </c>
      <c r="E639" s="8" t="s">
        <v>182</v>
      </c>
      <c r="F639" s="8" t="s">
        <v>0</v>
      </c>
      <c r="G639" s="14">
        <f>G632</f>
        <v>4</v>
      </c>
      <c r="H639" s="15"/>
      <c r="I639" s="35"/>
      <c r="J639" s="24"/>
      <c r="K639" s="39"/>
      <c r="L639" s="4"/>
    </row>
    <row r="640" spans="1:12" x14ac:dyDescent="0.35">
      <c r="A640" s="26" t="s">
        <v>918</v>
      </c>
      <c r="B640" s="16" t="s">
        <v>203</v>
      </c>
      <c r="C640" s="8"/>
      <c r="D640" s="8" t="s">
        <v>204</v>
      </c>
      <c r="E640" s="8" t="s">
        <v>182</v>
      </c>
      <c r="F640" s="8" t="s">
        <v>0</v>
      </c>
      <c r="G640" s="14">
        <f>G632</f>
        <v>4</v>
      </c>
      <c r="H640" s="15"/>
      <c r="I640" s="35"/>
      <c r="J640" s="24"/>
      <c r="K640" s="3"/>
      <c r="L640" s="4"/>
    </row>
    <row r="641" spans="1:12" x14ac:dyDescent="0.35">
      <c r="A641" s="26"/>
      <c r="B641" s="22"/>
      <c r="C641" s="22"/>
      <c r="D641" s="22"/>
      <c r="E641" s="22"/>
      <c r="F641" s="22"/>
      <c r="G641" s="22"/>
      <c r="H641" s="14"/>
      <c r="I641" s="22"/>
      <c r="J641" s="24"/>
      <c r="K641" s="3"/>
      <c r="L641" s="4"/>
    </row>
    <row r="642" spans="1:12" x14ac:dyDescent="0.35">
      <c r="A642" s="26"/>
      <c r="B642" s="21" t="s">
        <v>65</v>
      </c>
      <c r="C642" s="19"/>
      <c r="D642" s="19"/>
      <c r="E642" s="19"/>
      <c r="F642" s="19"/>
      <c r="G642" s="22"/>
      <c r="H642" s="14"/>
      <c r="I642" s="22"/>
      <c r="J642" s="24"/>
      <c r="K642" s="3"/>
      <c r="L642" s="4"/>
    </row>
    <row r="643" spans="1:12" x14ac:dyDescent="0.35">
      <c r="A643" s="26" t="s">
        <v>919</v>
      </c>
      <c r="B643" s="29" t="s">
        <v>126</v>
      </c>
      <c r="C643" s="19" t="s">
        <v>708</v>
      </c>
      <c r="D643" s="19"/>
      <c r="E643" s="19" t="s">
        <v>127</v>
      </c>
      <c r="F643" s="19" t="s">
        <v>3</v>
      </c>
      <c r="G643" s="25">
        <v>120</v>
      </c>
      <c r="H643" s="14"/>
      <c r="I643" s="22" t="s">
        <v>259</v>
      </c>
      <c r="J643" s="24"/>
      <c r="K643" s="3"/>
      <c r="L643" s="4"/>
    </row>
    <row r="644" spans="1:12" x14ac:dyDescent="0.35">
      <c r="A644" s="26" t="s">
        <v>920</v>
      </c>
      <c r="B644" s="29" t="s">
        <v>128</v>
      </c>
      <c r="C644" s="19" t="s">
        <v>129</v>
      </c>
      <c r="D644" s="19"/>
      <c r="E644" s="19" t="s">
        <v>130</v>
      </c>
      <c r="F644" s="19" t="s">
        <v>3</v>
      </c>
      <c r="G644" s="22">
        <v>170</v>
      </c>
      <c r="H644" s="14"/>
      <c r="I644" s="22" t="s">
        <v>253</v>
      </c>
      <c r="J644" s="24"/>
      <c r="K644" s="3"/>
      <c r="L644" s="4"/>
    </row>
    <row r="645" spans="1:12" x14ac:dyDescent="0.35">
      <c r="A645" s="26" t="s">
        <v>921</v>
      </c>
      <c r="B645" s="29" t="s">
        <v>126</v>
      </c>
      <c r="C645" s="19" t="s">
        <v>131</v>
      </c>
      <c r="D645" s="19"/>
      <c r="E645" s="19" t="s">
        <v>127</v>
      </c>
      <c r="F645" s="19" t="s">
        <v>3</v>
      </c>
      <c r="G645" s="22">
        <v>70</v>
      </c>
      <c r="H645" s="14"/>
      <c r="I645" s="22" t="s">
        <v>254</v>
      </c>
      <c r="J645" s="24"/>
      <c r="K645" s="3"/>
      <c r="L645" s="4"/>
    </row>
    <row r="646" spans="1:12" x14ac:dyDescent="0.35">
      <c r="A646" s="26" t="s">
        <v>922</v>
      </c>
      <c r="B646" s="29" t="s">
        <v>126</v>
      </c>
      <c r="C646" s="19" t="s">
        <v>255</v>
      </c>
      <c r="D646" s="19"/>
      <c r="E646" s="19" t="s">
        <v>127</v>
      </c>
      <c r="F646" s="19" t="s">
        <v>3</v>
      </c>
      <c r="G646" s="22">
        <v>240</v>
      </c>
      <c r="H646" s="14"/>
      <c r="I646" s="22" t="s">
        <v>260</v>
      </c>
      <c r="J646" s="24"/>
      <c r="K646" s="3"/>
      <c r="L646" s="4"/>
    </row>
    <row r="647" spans="1:12" ht="32" x14ac:dyDescent="0.35">
      <c r="A647" s="26" t="s">
        <v>923</v>
      </c>
      <c r="B647" s="29" t="s">
        <v>132</v>
      </c>
      <c r="C647" s="19" t="s">
        <v>23</v>
      </c>
      <c r="D647" s="19"/>
      <c r="E647" s="19" t="s">
        <v>24</v>
      </c>
      <c r="F647" s="19" t="s">
        <v>3</v>
      </c>
      <c r="G647" s="22">
        <v>300</v>
      </c>
      <c r="H647" s="14"/>
      <c r="I647" s="22" t="s">
        <v>710</v>
      </c>
      <c r="J647" s="24"/>
      <c r="K647" s="3"/>
      <c r="L647" s="4"/>
    </row>
    <row r="648" spans="1:12" x14ac:dyDescent="0.35">
      <c r="A648" s="26" t="s">
        <v>924</v>
      </c>
      <c r="B648" s="29" t="s">
        <v>133</v>
      </c>
      <c r="C648" s="19" t="s">
        <v>252</v>
      </c>
      <c r="D648" s="19"/>
      <c r="E648" s="19" t="s">
        <v>127</v>
      </c>
      <c r="F648" s="19" t="s">
        <v>3</v>
      </c>
      <c r="G648" s="22">
        <v>120</v>
      </c>
      <c r="H648" s="14"/>
      <c r="I648" s="22"/>
      <c r="J648" s="24"/>
      <c r="K648" s="3"/>
      <c r="L648" s="4"/>
    </row>
    <row r="649" spans="1:12" x14ac:dyDescent="0.35">
      <c r="A649" s="26" t="s">
        <v>925</v>
      </c>
      <c r="B649" s="29" t="s">
        <v>126</v>
      </c>
      <c r="C649" s="19" t="s">
        <v>324</v>
      </c>
      <c r="D649" s="19"/>
      <c r="E649" s="19" t="s">
        <v>127</v>
      </c>
      <c r="F649" s="19" t="s">
        <v>3</v>
      </c>
      <c r="G649" s="22">
        <v>1280</v>
      </c>
      <c r="H649" s="14"/>
      <c r="I649" s="22" t="s">
        <v>709</v>
      </c>
      <c r="J649" s="24"/>
      <c r="K649" s="3"/>
      <c r="L649" s="4"/>
    </row>
    <row r="650" spans="1:12" ht="32" x14ac:dyDescent="0.35">
      <c r="A650" s="26" t="s">
        <v>926</v>
      </c>
      <c r="B650" s="29" t="s">
        <v>275</v>
      </c>
      <c r="C650" s="19">
        <v>91925</v>
      </c>
      <c r="D650" s="19"/>
      <c r="E650" s="19" t="s">
        <v>21</v>
      </c>
      <c r="F650" s="19" t="s">
        <v>3</v>
      </c>
      <c r="G650" s="22">
        <f>G644+G646+G647</f>
        <v>710</v>
      </c>
      <c r="H650" s="14"/>
      <c r="I650" s="22"/>
      <c r="J650" s="24"/>
      <c r="K650" s="3"/>
      <c r="L650" s="4"/>
    </row>
    <row r="651" spans="1:12" x14ac:dyDescent="0.35">
      <c r="A651" s="26" t="s">
        <v>927</v>
      </c>
      <c r="B651" s="29" t="s">
        <v>70</v>
      </c>
      <c r="C651" s="19"/>
      <c r="D651" s="19"/>
      <c r="E651" s="19"/>
      <c r="F651" s="19" t="s">
        <v>67</v>
      </c>
      <c r="G651" s="22">
        <v>30</v>
      </c>
      <c r="H651" s="14"/>
      <c r="I651" s="22"/>
      <c r="J651" s="24"/>
      <c r="K651" s="3"/>
      <c r="L651" s="4"/>
    </row>
    <row r="652" spans="1:12" x14ac:dyDescent="0.35">
      <c r="A652" s="26" t="s">
        <v>928</v>
      </c>
      <c r="B652" s="16" t="s">
        <v>233</v>
      </c>
      <c r="C652" s="8"/>
      <c r="D652" s="8"/>
      <c r="E652" s="8"/>
      <c r="F652" s="8" t="s">
        <v>0</v>
      </c>
      <c r="G652" s="14">
        <f>3*G651</f>
        <v>90</v>
      </c>
      <c r="H652" s="14"/>
      <c r="I652" s="8"/>
    </row>
    <row r="653" spans="1:12" x14ac:dyDescent="0.35">
      <c r="A653" s="26" t="s">
        <v>929</v>
      </c>
      <c r="B653" s="29" t="s">
        <v>74</v>
      </c>
      <c r="C653" s="19"/>
      <c r="D653" s="19"/>
      <c r="E653" s="19"/>
      <c r="F653" s="19" t="s">
        <v>67</v>
      </c>
      <c r="G653" s="22">
        <v>20</v>
      </c>
      <c r="H653" s="14"/>
      <c r="I653" s="22"/>
      <c r="J653" s="24"/>
      <c r="K653" s="3"/>
      <c r="L653" s="4"/>
    </row>
    <row r="654" spans="1:12" x14ac:dyDescent="0.35">
      <c r="A654" s="26" t="s">
        <v>930</v>
      </c>
      <c r="B654" s="29" t="s">
        <v>134</v>
      </c>
      <c r="C654" s="19" t="s">
        <v>135</v>
      </c>
      <c r="D654" s="19"/>
      <c r="E654" s="19" t="s">
        <v>21</v>
      </c>
      <c r="F654" s="19" t="s">
        <v>3</v>
      </c>
      <c r="G654" s="22">
        <v>10</v>
      </c>
      <c r="H654" s="14"/>
      <c r="I654" s="22"/>
      <c r="J654" s="24"/>
      <c r="K654" s="3"/>
      <c r="L654" s="4"/>
    </row>
    <row r="655" spans="1:12" x14ac:dyDescent="0.35">
      <c r="A655" s="26" t="s">
        <v>931</v>
      </c>
      <c r="B655" s="29" t="s">
        <v>277</v>
      </c>
      <c r="C655" s="19"/>
      <c r="D655" s="19"/>
      <c r="E655" s="19" t="s">
        <v>21</v>
      </c>
      <c r="F655" s="19" t="s">
        <v>0</v>
      </c>
      <c r="G655" s="22">
        <f>G650*3</f>
        <v>2130</v>
      </c>
      <c r="H655" s="15"/>
      <c r="I655" s="22"/>
      <c r="J655" s="24"/>
      <c r="K655" s="3"/>
      <c r="L655" s="4"/>
    </row>
    <row r="656" spans="1:12" x14ac:dyDescent="0.35">
      <c r="A656" s="26" t="s">
        <v>932</v>
      </c>
      <c r="B656" s="29" t="s">
        <v>246</v>
      </c>
      <c r="C656" s="19"/>
      <c r="D656" s="19"/>
      <c r="E656" s="19"/>
      <c r="F656" s="19" t="s">
        <v>0</v>
      </c>
      <c r="G656" s="22">
        <f>G655+G652*2</f>
        <v>2310</v>
      </c>
      <c r="H656" s="15"/>
      <c r="I656" s="22"/>
      <c r="J656" s="24"/>
      <c r="K656" s="3"/>
      <c r="L656" s="4"/>
    </row>
    <row r="657" spans="1:12" ht="32" x14ac:dyDescent="0.35">
      <c r="A657" s="26" t="s">
        <v>933</v>
      </c>
      <c r="B657" s="16" t="s">
        <v>136</v>
      </c>
      <c r="C657" s="8"/>
      <c r="D657" s="8"/>
      <c r="E657" s="8" t="s">
        <v>182</v>
      </c>
      <c r="F657" s="8" t="s">
        <v>3</v>
      </c>
      <c r="G657" s="22">
        <f>G649+G644</f>
        <v>1450</v>
      </c>
      <c r="H657" s="15"/>
      <c r="I657" s="22"/>
      <c r="J657" s="24"/>
      <c r="K657" s="3"/>
      <c r="L657" s="4"/>
    </row>
    <row r="658" spans="1:12" x14ac:dyDescent="0.35">
      <c r="A658" s="26" t="s">
        <v>934</v>
      </c>
      <c r="B658" s="16" t="s">
        <v>214</v>
      </c>
      <c r="C658" s="8"/>
      <c r="D658" s="8"/>
      <c r="E658" s="8" t="s">
        <v>182</v>
      </c>
      <c r="F658" s="8" t="s">
        <v>0</v>
      </c>
      <c r="G658" s="22">
        <f>G657*3</f>
        <v>4350</v>
      </c>
      <c r="H658" s="35"/>
      <c r="I658" s="8"/>
      <c r="J658" s="24"/>
    </row>
    <row r="659" spans="1:12" x14ac:dyDescent="0.35">
      <c r="A659" s="26"/>
      <c r="B659" s="16"/>
      <c r="C659" s="28"/>
      <c r="D659" s="28"/>
      <c r="E659" s="28"/>
      <c r="F659" s="28"/>
      <c r="G659" s="10"/>
      <c r="H659" s="10"/>
      <c r="I659" s="28"/>
    </row>
    <row r="660" spans="1:12" x14ac:dyDescent="0.35">
      <c r="A660" s="26" t="s">
        <v>935</v>
      </c>
      <c r="B660" s="34" t="s">
        <v>711</v>
      </c>
      <c r="C660" s="28"/>
      <c r="D660" s="28"/>
      <c r="E660" s="28"/>
      <c r="F660" s="28"/>
      <c r="G660" s="36"/>
      <c r="H660" s="15"/>
      <c r="I660" s="10"/>
      <c r="J660" s="24"/>
    </row>
    <row r="661" spans="1:12" x14ac:dyDescent="0.35">
      <c r="A661" s="26"/>
      <c r="B661" s="34" t="s">
        <v>28</v>
      </c>
      <c r="C661" s="28"/>
      <c r="D661" s="28"/>
      <c r="E661" s="28"/>
      <c r="F661" s="28"/>
      <c r="G661" s="36"/>
      <c r="H661" s="15"/>
      <c r="I661" s="10"/>
      <c r="J661" s="24"/>
    </row>
    <row r="662" spans="1:12" x14ac:dyDescent="0.35">
      <c r="A662" s="26" t="s">
        <v>936</v>
      </c>
      <c r="B662" s="9" t="s">
        <v>706</v>
      </c>
      <c r="C662" s="8" t="s">
        <v>314</v>
      </c>
      <c r="D662" s="8" t="s">
        <v>315</v>
      </c>
      <c r="E662" s="8" t="s">
        <v>190</v>
      </c>
      <c r="F662" s="8" t="s">
        <v>10</v>
      </c>
      <c r="G662" s="14">
        <v>1</v>
      </c>
      <c r="H662" s="14"/>
      <c r="I662" s="14"/>
      <c r="J662" s="24"/>
    </row>
    <row r="663" spans="1:12" x14ac:dyDescent="0.35">
      <c r="A663" s="26" t="s">
        <v>937</v>
      </c>
      <c r="B663" s="9" t="s">
        <v>85</v>
      </c>
      <c r="C663" s="8" t="s">
        <v>191</v>
      </c>
      <c r="D663" s="8"/>
      <c r="E663" s="8" t="s">
        <v>86</v>
      </c>
      <c r="F663" s="8" t="s">
        <v>0</v>
      </c>
      <c r="G663" s="10">
        <f>1*G662</f>
        <v>1</v>
      </c>
      <c r="H663" s="14"/>
      <c r="I663" s="10"/>
      <c r="J663" s="24"/>
    </row>
    <row r="664" spans="1:12" x14ac:dyDescent="0.35">
      <c r="A664" s="26" t="s">
        <v>938</v>
      </c>
      <c r="B664" s="16" t="s">
        <v>87</v>
      </c>
      <c r="C664" s="8" t="s">
        <v>88</v>
      </c>
      <c r="D664" s="8"/>
      <c r="E664" s="8" t="s">
        <v>86</v>
      </c>
      <c r="F664" s="8" t="s">
        <v>0</v>
      </c>
      <c r="G664" s="14">
        <f>1*G662</f>
        <v>1</v>
      </c>
      <c r="H664" s="14"/>
      <c r="I664" s="10"/>
      <c r="J664" s="24"/>
    </row>
    <row r="665" spans="1:12" x14ac:dyDescent="0.35">
      <c r="A665" s="26" t="s">
        <v>939</v>
      </c>
      <c r="B665" s="16" t="s">
        <v>89</v>
      </c>
      <c r="C665" s="8" t="s">
        <v>90</v>
      </c>
      <c r="D665" s="8"/>
      <c r="E665" s="8" t="s">
        <v>86</v>
      </c>
      <c r="F665" s="8" t="s">
        <v>0</v>
      </c>
      <c r="G665" s="10">
        <f>1*G662</f>
        <v>1</v>
      </c>
      <c r="H665" s="14"/>
      <c r="I665" s="10"/>
      <c r="J665" s="24"/>
    </row>
    <row r="666" spans="1:12" x14ac:dyDescent="0.35">
      <c r="A666" s="26" t="s">
        <v>940</v>
      </c>
      <c r="B666" s="16" t="s">
        <v>91</v>
      </c>
      <c r="C666" s="8" t="s">
        <v>92</v>
      </c>
      <c r="D666" s="8"/>
      <c r="E666" s="8" t="s">
        <v>86</v>
      </c>
      <c r="F666" s="8" t="s">
        <v>0</v>
      </c>
      <c r="G666" s="10">
        <f>G662</f>
        <v>1</v>
      </c>
      <c r="H666" s="14"/>
      <c r="I666" s="10"/>
      <c r="J666" s="24"/>
    </row>
    <row r="667" spans="1:12" x14ac:dyDescent="0.35">
      <c r="A667" s="26" t="s">
        <v>941</v>
      </c>
      <c r="B667" s="16" t="s">
        <v>247</v>
      </c>
      <c r="C667" s="28" t="s">
        <v>248</v>
      </c>
      <c r="D667" s="28"/>
      <c r="E667" s="28" t="s">
        <v>86</v>
      </c>
      <c r="F667" s="28" t="s">
        <v>0</v>
      </c>
      <c r="G667" s="10">
        <f>1*G662</f>
        <v>1</v>
      </c>
      <c r="H667" s="14"/>
      <c r="I667" s="10"/>
      <c r="J667" s="24"/>
    </row>
    <row r="668" spans="1:12" x14ac:dyDescent="0.35">
      <c r="A668" s="26" t="s">
        <v>942</v>
      </c>
      <c r="B668" s="9" t="s">
        <v>9</v>
      </c>
      <c r="C668" s="8" t="s">
        <v>102</v>
      </c>
      <c r="D668" s="8"/>
      <c r="E668" s="8" t="s">
        <v>86</v>
      </c>
      <c r="F668" s="8" t="s">
        <v>0</v>
      </c>
      <c r="G668" s="14">
        <v>8</v>
      </c>
      <c r="H668" s="14"/>
      <c r="I668" s="14"/>
      <c r="J668" s="24"/>
    </row>
    <row r="669" spans="1:12" x14ac:dyDescent="0.35">
      <c r="A669" s="26" t="s">
        <v>943</v>
      </c>
      <c r="B669" s="16" t="s">
        <v>100</v>
      </c>
      <c r="C669" s="8" t="s">
        <v>101</v>
      </c>
      <c r="D669" s="8"/>
      <c r="E669" s="8" t="s">
        <v>86</v>
      </c>
      <c r="F669" s="8" t="s">
        <v>0</v>
      </c>
      <c r="G669" s="14">
        <v>2</v>
      </c>
      <c r="H669" s="14"/>
      <c r="I669" s="10"/>
      <c r="J669" s="24"/>
    </row>
    <row r="670" spans="1:12" x14ac:dyDescent="0.35">
      <c r="A670" s="26" t="s">
        <v>944</v>
      </c>
      <c r="B670" s="16" t="s">
        <v>96</v>
      </c>
      <c r="C670" s="8"/>
      <c r="D670" s="8"/>
      <c r="E670" s="8"/>
      <c r="F670" s="8" t="s">
        <v>0</v>
      </c>
      <c r="G670" s="10">
        <f>1*G662</f>
        <v>1</v>
      </c>
      <c r="H670" s="14"/>
      <c r="I670" s="10"/>
      <c r="J670" s="24"/>
    </row>
    <row r="671" spans="1:12" x14ac:dyDescent="0.35">
      <c r="A671" s="26" t="s">
        <v>945</v>
      </c>
      <c r="B671" s="16" t="s">
        <v>97</v>
      </c>
      <c r="C671" s="8"/>
      <c r="D671" s="8"/>
      <c r="E671" s="8"/>
      <c r="F671" s="8" t="s">
        <v>0</v>
      </c>
      <c r="G671" s="10">
        <f>1*G662</f>
        <v>1</v>
      </c>
      <c r="H671" s="14"/>
      <c r="I671" s="10"/>
      <c r="J671" s="24"/>
    </row>
    <row r="672" spans="1:12" x14ac:dyDescent="0.35">
      <c r="A672" s="26" t="s">
        <v>946</v>
      </c>
      <c r="B672" s="16" t="s">
        <v>98</v>
      </c>
      <c r="C672" s="28"/>
      <c r="D672" s="28"/>
      <c r="E672" s="28"/>
      <c r="F672" s="28" t="s">
        <v>0</v>
      </c>
      <c r="G672" s="10">
        <f>1*G662</f>
        <v>1</v>
      </c>
      <c r="H672" s="14"/>
      <c r="I672" s="10"/>
      <c r="J672" s="24"/>
    </row>
    <row r="673" spans="1:10" x14ac:dyDescent="0.35">
      <c r="A673" s="26" t="s">
        <v>947</v>
      </c>
      <c r="B673" s="9" t="s">
        <v>99</v>
      </c>
      <c r="C673" s="8"/>
      <c r="D673" s="8"/>
      <c r="E673" s="8"/>
      <c r="F673" s="8" t="s">
        <v>0</v>
      </c>
      <c r="G673" s="14">
        <f>8*G662</f>
        <v>8</v>
      </c>
      <c r="H673" s="15"/>
      <c r="I673" s="10"/>
      <c r="J673" s="24"/>
    </row>
    <row r="674" spans="1:10" x14ac:dyDescent="0.35">
      <c r="A674" s="26" t="s">
        <v>948</v>
      </c>
      <c r="B674" s="9" t="s">
        <v>192</v>
      </c>
      <c r="C674" s="8"/>
      <c r="D674" s="8" t="s">
        <v>193</v>
      </c>
      <c r="E674" s="8" t="s">
        <v>182</v>
      </c>
      <c r="F674" s="8" t="s">
        <v>0</v>
      </c>
      <c r="G674" s="10">
        <f>2*G662</f>
        <v>2</v>
      </c>
      <c r="H674" s="15"/>
      <c r="I674" s="10"/>
      <c r="J674" s="24"/>
    </row>
    <row r="675" spans="1:10" x14ac:dyDescent="0.35">
      <c r="A675" s="26" t="s">
        <v>949</v>
      </c>
      <c r="B675" s="16" t="s">
        <v>187</v>
      </c>
      <c r="C675" s="8" t="s">
        <v>194</v>
      </c>
      <c r="D675" s="8" t="s">
        <v>195</v>
      </c>
      <c r="E675" s="8" t="s">
        <v>190</v>
      </c>
      <c r="F675" s="8" t="s">
        <v>0</v>
      </c>
      <c r="G675" s="14">
        <f>G668+G662</f>
        <v>9</v>
      </c>
      <c r="H675" s="15"/>
      <c r="I675" s="10"/>
      <c r="J675" s="24"/>
    </row>
    <row r="676" spans="1:10" x14ac:dyDescent="0.35">
      <c r="A676" s="26" t="s">
        <v>950</v>
      </c>
      <c r="B676" s="16" t="s">
        <v>177</v>
      </c>
      <c r="C676" s="8" t="s">
        <v>196</v>
      </c>
      <c r="D676" s="8" t="s">
        <v>197</v>
      </c>
      <c r="E676" s="8" t="s">
        <v>190</v>
      </c>
      <c r="F676" s="8" t="s">
        <v>0</v>
      </c>
      <c r="G676" s="14">
        <f>60*G662</f>
        <v>60</v>
      </c>
      <c r="H676" s="15"/>
      <c r="I676" s="8"/>
      <c r="J676" s="24"/>
    </row>
    <row r="677" spans="1:10" x14ac:dyDescent="0.35">
      <c r="A677" s="26" t="s">
        <v>951</v>
      </c>
      <c r="B677" s="16" t="s">
        <v>198</v>
      </c>
      <c r="C677" s="8"/>
      <c r="D677" s="8" t="s">
        <v>199</v>
      </c>
      <c r="E677" s="8" t="s">
        <v>182</v>
      </c>
      <c r="F677" s="8" t="s">
        <v>0</v>
      </c>
      <c r="G677" s="14">
        <f>2*G662</f>
        <v>2</v>
      </c>
      <c r="H677" s="35"/>
      <c r="I677" s="35"/>
      <c r="J677" s="24"/>
    </row>
    <row r="678" spans="1:10" x14ac:dyDescent="0.35">
      <c r="A678" s="26"/>
      <c r="B678" s="9"/>
      <c r="C678" s="8"/>
      <c r="D678" s="8"/>
      <c r="E678" s="8"/>
      <c r="F678" s="8"/>
      <c r="G678" s="22"/>
      <c r="H678" s="15"/>
      <c r="I678" s="35"/>
      <c r="J678" s="24"/>
    </row>
    <row r="679" spans="1:10" x14ac:dyDescent="0.35">
      <c r="A679" s="26"/>
      <c r="B679" s="34" t="s">
        <v>57</v>
      </c>
      <c r="C679" s="8"/>
      <c r="D679" s="8"/>
      <c r="E679" s="8"/>
      <c r="F679" s="8"/>
      <c r="G679" s="19"/>
      <c r="H679" s="15"/>
      <c r="I679" s="35"/>
      <c r="J679" s="24"/>
    </row>
    <row r="680" spans="1:10" x14ac:dyDescent="0.35">
      <c r="A680" s="26" t="s">
        <v>952</v>
      </c>
      <c r="B680" s="9" t="s">
        <v>104</v>
      </c>
      <c r="C680" s="8" t="s">
        <v>316</v>
      </c>
      <c r="D680" s="8"/>
      <c r="E680" s="8" t="s">
        <v>86</v>
      </c>
      <c r="F680" s="8" t="s">
        <v>0</v>
      </c>
      <c r="G680" s="14">
        <f>G663*2</f>
        <v>2</v>
      </c>
      <c r="H680" s="15"/>
      <c r="I680" s="35"/>
      <c r="J680" s="24"/>
    </row>
    <row r="681" spans="1:10" x14ac:dyDescent="0.35">
      <c r="A681" s="26" t="s">
        <v>953</v>
      </c>
      <c r="B681" s="16" t="s">
        <v>249</v>
      </c>
      <c r="C681" s="8" t="s">
        <v>250</v>
      </c>
      <c r="D681" s="8"/>
      <c r="E681" s="8" t="s">
        <v>86</v>
      </c>
      <c r="F681" s="8" t="s">
        <v>0</v>
      </c>
      <c r="G681" s="14">
        <v>46</v>
      </c>
      <c r="H681" s="15"/>
      <c r="I681" s="35"/>
      <c r="J681" s="24"/>
    </row>
    <row r="682" spans="1:10" x14ac:dyDescent="0.35">
      <c r="A682" s="26" t="s">
        <v>954</v>
      </c>
      <c r="B682" s="16" t="s">
        <v>105</v>
      </c>
      <c r="C682" s="8" t="s">
        <v>125</v>
      </c>
      <c r="D682" s="8"/>
      <c r="E682" s="8" t="s">
        <v>86</v>
      </c>
      <c r="F682" s="8" t="s">
        <v>0</v>
      </c>
      <c r="G682" s="14">
        <v>5</v>
      </c>
      <c r="H682" s="8"/>
      <c r="I682" s="35"/>
    </row>
    <row r="683" spans="1:10" x14ac:dyDescent="0.35">
      <c r="A683" s="26" t="s">
        <v>955</v>
      </c>
      <c r="B683" s="16" t="s">
        <v>109</v>
      </c>
      <c r="C683" s="8" t="s">
        <v>110</v>
      </c>
      <c r="D683" s="8"/>
      <c r="E683" s="8" t="s">
        <v>86</v>
      </c>
      <c r="F683" s="8" t="s">
        <v>0</v>
      </c>
      <c r="G683" s="19">
        <f>G663</f>
        <v>1</v>
      </c>
      <c r="H683" s="15"/>
      <c r="I683" s="35"/>
    </row>
    <row r="684" spans="1:10" x14ac:dyDescent="0.35">
      <c r="A684" s="26" t="s">
        <v>956</v>
      </c>
      <c r="B684" s="16" t="s">
        <v>111</v>
      </c>
      <c r="C684" s="8"/>
      <c r="D684" s="8"/>
      <c r="E684" s="8"/>
      <c r="F684" s="8" t="s">
        <v>0</v>
      </c>
      <c r="G684" s="14">
        <f>G683</f>
        <v>1</v>
      </c>
      <c r="H684" s="15"/>
      <c r="I684" s="35"/>
    </row>
    <row r="685" spans="1:10" x14ac:dyDescent="0.35">
      <c r="A685" s="26" t="s">
        <v>957</v>
      </c>
      <c r="B685" s="16" t="s">
        <v>112</v>
      </c>
      <c r="C685" s="8" t="s">
        <v>113</v>
      </c>
      <c r="D685" s="8"/>
      <c r="E685" s="8" t="s">
        <v>114</v>
      </c>
      <c r="F685" s="8" t="s">
        <v>0</v>
      </c>
      <c r="G685" s="14">
        <v>6</v>
      </c>
      <c r="H685" s="15"/>
      <c r="I685" s="35"/>
    </row>
    <row r="686" spans="1:10" x14ac:dyDescent="0.35">
      <c r="A686" s="26" t="s">
        <v>958</v>
      </c>
      <c r="B686" s="16" t="s">
        <v>115</v>
      </c>
      <c r="C686" s="8"/>
      <c r="D686" s="8"/>
      <c r="E686" s="8" t="s">
        <v>116</v>
      </c>
      <c r="F686" s="8" t="s">
        <v>0</v>
      </c>
      <c r="G686" s="14">
        <f>G685</f>
        <v>6</v>
      </c>
      <c r="H686" s="15"/>
      <c r="I686" s="35"/>
    </row>
    <row r="687" spans="1:10" x14ac:dyDescent="0.35">
      <c r="A687" s="26" t="s">
        <v>959</v>
      </c>
      <c r="B687" s="16" t="s">
        <v>117</v>
      </c>
      <c r="C687" s="8" t="s">
        <v>118</v>
      </c>
      <c r="D687" s="8"/>
      <c r="E687" s="8" t="s">
        <v>86</v>
      </c>
      <c r="F687" s="8" t="s">
        <v>0</v>
      </c>
      <c r="G687" s="14">
        <f>G689-1</f>
        <v>5</v>
      </c>
      <c r="H687" s="15"/>
      <c r="I687" s="35"/>
    </row>
    <row r="688" spans="1:10" x14ac:dyDescent="0.35">
      <c r="A688" s="26" t="s">
        <v>960</v>
      </c>
      <c r="B688" s="16" t="s">
        <v>119</v>
      </c>
      <c r="C688" s="8" t="s">
        <v>251</v>
      </c>
      <c r="D688" s="8"/>
      <c r="E688" s="8" t="s">
        <v>86</v>
      </c>
      <c r="F688" s="8" t="s">
        <v>0</v>
      </c>
      <c r="G688" s="14">
        <f>92+2*23+3*69+G691+2*G663</f>
        <v>531</v>
      </c>
      <c r="H688" s="15"/>
      <c r="I688" s="35"/>
    </row>
    <row r="689" spans="1:12" x14ac:dyDescent="0.35">
      <c r="A689" s="26" t="s">
        <v>961</v>
      </c>
      <c r="B689" s="16" t="s">
        <v>256</v>
      </c>
      <c r="C689" s="8" t="s">
        <v>257</v>
      </c>
      <c r="D689" s="8"/>
      <c r="E689" s="8" t="s">
        <v>258</v>
      </c>
      <c r="F689" s="8" t="s">
        <v>0</v>
      </c>
      <c r="G689" s="14">
        <f>G685</f>
        <v>6</v>
      </c>
      <c r="H689" s="15"/>
      <c r="I689" s="35"/>
    </row>
    <row r="690" spans="1:12" x14ac:dyDescent="0.35">
      <c r="A690" s="26" t="s">
        <v>962</v>
      </c>
      <c r="B690" s="16" t="s">
        <v>120</v>
      </c>
      <c r="C690" s="8"/>
      <c r="D690" s="8"/>
      <c r="E690" s="8"/>
      <c r="F690" s="8" t="s">
        <v>0</v>
      </c>
      <c r="G690" s="14">
        <f>G685</f>
        <v>6</v>
      </c>
      <c r="H690" s="15"/>
      <c r="I690" s="35"/>
    </row>
    <row r="691" spans="1:12" x14ac:dyDescent="0.35">
      <c r="A691" s="26" t="s">
        <v>963</v>
      </c>
      <c r="B691" s="16" t="s">
        <v>121</v>
      </c>
      <c r="C691" s="8" t="s">
        <v>122</v>
      </c>
      <c r="D691" s="8"/>
      <c r="E691" s="8" t="s">
        <v>86</v>
      </c>
      <c r="F691" s="8" t="s">
        <v>0</v>
      </c>
      <c r="G691" s="14">
        <v>184</v>
      </c>
      <c r="H691" s="15"/>
      <c r="I691" s="35"/>
    </row>
    <row r="692" spans="1:12" x14ac:dyDescent="0.35">
      <c r="A692" s="26" t="s">
        <v>964</v>
      </c>
      <c r="B692" s="16" t="s">
        <v>202</v>
      </c>
      <c r="C692" s="8"/>
      <c r="D692" s="8">
        <v>53800</v>
      </c>
      <c r="E692" s="8" t="s">
        <v>182</v>
      </c>
      <c r="F692" s="8" t="s">
        <v>0</v>
      </c>
      <c r="G692" s="14">
        <f>G685</f>
        <v>6</v>
      </c>
      <c r="H692" s="15"/>
      <c r="I692" s="35"/>
    </row>
    <row r="693" spans="1:12" x14ac:dyDescent="0.35">
      <c r="A693" s="26" t="s">
        <v>965</v>
      </c>
      <c r="B693" s="16" t="s">
        <v>203</v>
      </c>
      <c r="C693" s="8"/>
      <c r="D693" s="8" t="s">
        <v>204</v>
      </c>
      <c r="E693" s="8" t="s">
        <v>182</v>
      </c>
      <c r="F693" s="8" t="s">
        <v>0</v>
      </c>
      <c r="G693" s="14">
        <f>G685</f>
        <v>6</v>
      </c>
      <c r="H693" s="15"/>
      <c r="I693" s="35"/>
    </row>
    <row r="694" spans="1:12" x14ac:dyDescent="0.35">
      <c r="A694" s="26"/>
      <c r="B694" s="22"/>
      <c r="C694" s="22"/>
      <c r="D694" s="22"/>
      <c r="E694" s="22"/>
      <c r="F694" s="22"/>
      <c r="G694" s="22"/>
      <c r="H694" s="14"/>
      <c r="I694" s="22"/>
    </row>
    <row r="695" spans="1:12" x14ac:dyDescent="0.35">
      <c r="A695" s="26"/>
      <c r="B695" s="21" t="s">
        <v>65</v>
      </c>
      <c r="C695" s="19"/>
      <c r="D695" s="19"/>
      <c r="E695" s="19"/>
      <c r="F695" s="19"/>
      <c r="G695" s="22"/>
      <c r="H695" s="14"/>
      <c r="I695" s="22"/>
    </row>
    <row r="696" spans="1:12" x14ac:dyDescent="0.35">
      <c r="A696" s="26" t="s">
        <v>966</v>
      </c>
      <c r="B696" s="29" t="s">
        <v>126</v>
      </c>
      <c r="C696" s="19" t="s">
        <v>708</v>
      </c>
      <c r="D696" s="19"/>
      <c r="E696" s="19" t="s">
        <v>127</v>
      </c>
      <c r="F696" s="19" t="s">
        <v>3</v>
      </c>
      <c r="G696" s="25">
        <v>270</v>
      </c>
      <c r="H696" s="14"/>
      <c r="I696" s="22" t="s">
        <v>259</v>
      </c>
    </row>
    <row r="697" spans="1:12" x14ac:dyDescent="0.35">
      <c r="A697" s="26" t="s">
        <v>967</v>
      </c>
      <c r="B697" s="29" t="s">
        <v>128</v>
      </c>
      <c r="C697" s="19" t="s">
        <v>129</v>
      </c>
      <c r="D697" s="19"/>
      <c r="E697" s="19" t="s">
        <v>130</v>
      </c>
      <c r="F697" s="19" t="s">
        <v>3</v>
      </c>
      <c r="G697" s="22">
        <v>300</v>
      </c>
      <c r="H697" s="14"/>
      <c r="I697" s="22" t="s">
        <v>253</v>
      </c>
    </row>
    <row r="698" spans="1:12" x14ac:dyDescent="0.35">
      <c r="A698" s="26" t="s">
        <v>968</v>
      </c>
      <c r="B698" s="29" t="s">
        <v>126</v>
      </c>
      <c r="C698" s="19" t="s">
        <v>131</v>
      </c>
      <c r="D698" s="19"/>
      <c r="E698" s="19" t="s">
        <v>127</v>
      </c>
      <c r="F698" s="19" t="s">
        <v>3</v>
      </c>
      <c r="G698" s="22">
        <v>70</v>
      </c>
      <c r="H698" s="14"/>
      <c r="I698" s="22" t="s">
        <v>254</v>
      </c>
    </row>
    <row r="699" spans="1:12" x14ac:dyDescent="0.35">
      <c r="A699" s="26" t="s">
        <v>969</v>
      </c>
      <c r="B699" s="29" t="s">
        <v>126</v>
      </c>
      <c r="C699" s="19" t="s">
        <v>255</v>
      </c>
      <c r="D699" s="19"/>
      <c r="E699" s="19" t="s">
        <v>127</v>
      </c>
      <c r="F699" s="19" t="s">
        <v>3</v>
      </c>
      <c r="G699" s="22">
        <f>230+350</f>
        <v>580</v>
      </c>
      <c r="H699" s="14"/>
      <c r="I699" s="22" t="s">
        <v>260</v>
      </c>
    </row>
    <row r="700" spans="1:12" ht="32" x14ac:dyDescent="0.35">
      <c r="A700" s="26" t="s">
        <v>970</v>
      </c>
      <c r="B700" s="29" t="s">
        <v>132</v>
      </c>
      <c r="C700" s="19" t="s">
        <v>23</v>
      </c>
      <c r="D700" s="19"/>
      <c r="E700" s="19" t="s">
        <v>24</v>
      </c>
      <c r="F700" s="19" t="s">
        <v>3</v>
      </c>
      <c r="G700" s="22">
        <v>370</v>
      </c>
      <c r="H700" s="14"/>
      <c r="I700" s="22" t="s">
        <v>710</v>
      </c>
    </row>
    <row r="701" spans="1:12" x14ac:dyDescent="0.35">
      <c r="A701" s="26" t="s">
        <v>971</v>
      </c>
      <c r="B701" s="29" t="s">
        <v>133</v>
      </c>
      <c r="C701" s="19" t="s">
        <v>252</v>
      </c>
      <c r="D701" s="19"/>
      <c r="E701" s="19" t="s">
        <v>127</v>
      </c>
      <c r="F701" s="19" t="s">
        <v>3</v>
      </c>
      <c r="G701" s="22">
        <v>390</v>
      </c>
      <c r="H701" s="14"/>
      <c r="I701" s="22"/>
    </row>
    <row r="702" spans="1:12" x14ac:dyDescent="0.35">
      <c r="A702" s="26" t="s">
        <v>972</v>
      </c>
      <c r="B702" s="29" t="s">
        <v>126</v>
      </c>
      <c r="C702" s="19" t="s">
        <v>324</v>
      </c>
      <c r="D702" s="19"/>
      <c r="E702" s="19" t="s">
        <v>127</v>
      </c>
      <c r="F702" s="19" t="s">
        <v>3</v>
      </c>
      <c r="G702" s="22">
        <v>3440</v>
      </c>
      <c r="H702" s="14"/>
      <c r="I702" s="22" t="s">
        <v>709</v>
      </c>
    </row>
    <row r="703" spans="1:12" ht="32" x14ac:dyDescent="0.35">
      <c r="A703" s="26" t="s">
        <v>973</v>
      </c>
      <c r="B703" s="29" t="s">
        <v>275</v>
      </c>
      <c r="C703" s="19">
        <v>91925</v>
      </c>
      <c r="D703" s="19"/>
      <c r="E703" s="19" t="s">
        <v>21</v>
      </c>
      <c r="F703" s="19" t="s">
        <v>3</v>
      </c>
      <c r="G703" s="22">
        <f>G697+G699+G700</f>
        <v>1250</v>
      </c>
      <c r="H703" s="14"/>
      <c r="I703" s="22"/>
    </row>
    <row r="704" spans="1:12" x14ac:dyDescent="0.35">
      <c r="A704" s="26" t="s">
        <v>974</v>
      </c>
      <c r="B704" s="29" t="s">
        <v>70</v>
      </c>
      <c r="C704" s="19"/>
      <c r="D704" s="19"/>
      <c r="E704" s="19"/>
      <c r="F704" s="19" t="s">
        <v>67</v>
      </c>
      <c r="G704" s="22">
        <v>30</v>
      </c>
      <c r="H704" s="14"/>
      <c r="I704" s="22"/>
      <c r="J704" s="24"/>
      <c r="K704" s="3"/>
      <c r="L704" s="4"/>
    </row>
    <row r="705" spans="1:12" x14ac:dyDescent="0.35">
      <c r="A705" s="26" t="s">
        <v>975</v>
      </c>
      <c r="B705" s="16" t="s">
        <v>233</v>
      </c>
      <c r="C705" s="8"/>
      <c r="D705" s="8"/>
      <c r="E705" s="8"/>
      <c r="F705" s="8" t="s">
        <v>0</v>
      </c>
      <c r="G705" s="14">
        <f>3*G704</f>
        <v>90</v>
      </c>
      <c r="H705" s="14"/>
      <c r="I705" s="8"/>
    </row>
    <row r="706" spans="1:12" x14ac:dyDescent="0.35">
      <c r="A706" s="26" t="s">
        <v>976</v>
      </c>
      <c r="B706" s="29" t="s">
        <v>74</v>
      </c>
      <c r="C706" s="19"/>
      <c r="D706" s="19"/>
      <c r="E706" s="19"/>
      <c r="F706" s="19" t="s">
        <v>67</v>
      </c>
      <c r="G706" s="22">
        <v>20</v>
      </c>
      <c r="H706" s="14"/>
      <c r="I706" s="22"/>
    </row>
    <row r="707" spans="1:12" x14ac:dyDescent="0.35">
      <c r="A707" s="26" t="s">
        <v>977</v>
      </c>
      <c r="B707" s="29" t="s">
        <v>134</v>
      </c>
      <c r="C707" s="19" t="s">
        <v>135</v>
      </c>
      <c r="D707" s="19"/>
      <c r="E707" s="19" t="s">
        <v>21</v>
      </c>
      <c r="F707" s="19" t="s">
        <v>3</v>
      </c>
      <c r="G707" s="22">
        <v>10</v>
      </c>
      <c r="H707" s="14"/>
      <c r="I707" s="22"/>
    </row>
    <row r="708" spans="1:12" ht="17" customHeight="1" x14ac:dyDescent="0.35">
      <c r="A708" s="26" t="s">
        <v>978</v>
      </c>
      <c r="B708" s="29" t="s">
        <v>277</v>
      </c>
      <c r="C708" s="19"/>
      <c r="D708" s="19"/>
      <c r="E708" s="19" t="s">
        <v>21</v>
      </c>
      <c r="F708" s="19" t="s">
        <v>0</v>
      </c>
      <c r="G708" s="22">
        <f>G703*3</f>
        <v>3750</v>
      </c>
      <c r="H708" s="15"/>
      <c r="I708" s="22"/>
    </row>
    <row r="709" spans="1:12" ht="17" customHeight="1" x14ac:dyDescent="0.35">
      <c r="A709" s="26" t="s">
        <v>979</v>
      </c>
      <c r="B709" s="29" t="s">
        <v>246</v>
      </c>
      <c r="C709" s="19"/>
      <c r="D709" s="19"/>
      <c r="E709" s="19"/>
      <c r="F709" s="19" t="s">
        <v>0</v>
      </c>
      <c r="G709" s="22">
        <f>G708+G705*2</f>
        <v>3930</v>
      </c>
      <c r="H709" s="15"/>
      <c r="I709" s="22"/>
    </row>
    <row r="710" spans="1:12" ht="31" customHeight="1" x14ac:dyDescent="0.35">
      <c r="A710" s="26" t="s">
        <v>980</v>
      </c>
      <c r="B710" s="16" t="s">
        <v>136</v>
      </c>
      <c r="C710" s="8"/>
      <c r="D710" s="8"/>
      <c r="E710" s="8" t="s">
        <v>182</v>
      </c>
      <c r="F710" s="8" t="s">
        <v>3</v>
      </c>
      <c r="G710" s="22">
        <f>G702+G697</f>
        <v>3740</v>
      </c>
      <c r="H710" s="15"/>
      <c r="I710" s="22"/>
    </row>
    <row r="711" spans="1:12" ht="26.5" customHeight="1" x14ac:dyDescent="0.35">
      <c r="A711" s="26" t="s">
        <v>981</v>
      </c>
      <c r="B711" s="16" t="s">
        <v>214</v>
      </c>
      <c r="C711" s="8"/>
      <c r="D711" s="8"/>
      <c r="E711" s="8" t="s">
        <v>182</v>
      </c>
      <c r="F711" s="8" t="s">
        <v>0</v>
      </c>
      <c r="G711" s="22">
        <f>G710*3</f>
        <v>11220</v>
      </c>
      <c r="H711" s="35"/>
      <c r="I711" s="8"/>
    </row>
    <row r="712" spans="1:12" x14ac:dyDescent="0.35">
      <c r="A712" s="26"/>
      <c r="B712" s="16"/>
      <c r="C712" s="8"/>
      <c r="D712" s="8"/>
      <c r="E712" s="8"/>
      <c r="F712" s="8"/>
      <c r="G712" s="15"/>
      <c r="H712" s="14"/>
      <c r="I712" s="28"/>
      <c r="J712" s="24"/>
      <c r="K712" s="3"/>
      <c r="L712" s="4"/>
    </row>
    <row r="713" spans="1:12" x14ac:dyDescent="0.35">
      <c r="A713" s="26" t="s">
        <v>982</v>
      </c>
      <c r="B713" s="34" t="s">
        <v>712</v>
      </c>
      <c r="C713" s="8"/>
      <c r="D713" s="8"/>
      <c r="E713" s="8"/>
      <c r="F713" s="8"/>
      <c r="G713" s="10"/>
      <c r="H713" s="14"/>
      <c r="I713" s="14"/>
      <c r="J713" s="24"/>
      <c r="K713" s="3"/>
      <c r="L713" s="4"/>
    </row>
    <row r="714" spans="1:12" x14ac:dyDescent="0.35">
      <c r="A714" s="26" t="s">
        <v>983</v>
      </c>
      <c r="B714" s="9" t="s">
        <v>9</v>
      </c>
      <c r="C714" s="8" t="s">
        <v>102</v>
      </c>
      <c r="D714" s="8"/>
      <c r="E714" s="8" t="s">
        <v>86</v>
      </c>
      <c r="F714" s="8" t="s">
        <v>0</v>
      </c>
      <c r="G714" s="14">
        <v>1</v>
      </c>
      <c r="H714" s="15"/>
      <c r="I714" s="10"/>
      <c r="J714" s="24"/>
    </row>
    <row r="715" spans="1:12" x14ac:dyDescent="0.35">
      <c r="A715" s="26" t="s">
        <v>984</v>
      </c>
      <c r="B715" s="16" t="s">
        <v>312</v>
      </c>
      <c r="C715" s="8" t="s">
        <v>311</v>
      </c>
      <c r="D715" s="8" t="s">
        <v>313</v>
      </c>
      <c r="E715" s="8" t="s">
        <v>190</v>
      </c>
      <c r="F715" s="8" t="s">
        <v>10</v>
      </c>
      <c r="G715" s="14">
        <v>1</v>
      </c>
      <c r="H715" s="10"/>
      <c r="I715" s="10"/>
      <c r="J715" s="24"/>
    </row>
    <row r="716" spans="1:12" x14ac:dyDescent="0.35">
      <c r="A716" s="26" t="s">
        <v>985</v>
      </c>
      <c r="B716" s="16" t="s">
        <v>96</v>
      </c>
      <c r="C716" s="8"/>
      <c r="D716" s="8"/>
      <c r="E716" s="8"/>
      <c r="F716" s="8" t="s">
        <v>0</v>
      </c>
      <c r="G716" s="10">
        <f>G715</f>
        <v>1</v>
      </c>
      <c r="H716" s="10"/>
      <c r="I716" s="10"/>
      <c r="J716" s="24"/>
    </row>
    <row r="717" spans="1:12" x14ac:dyDescent="0.35">
      <c r="A717" s="26" t="s">
        <v>986</v>
      </c>
      <c r="B717" s="16" t="s">
        <v>97</v>
      </c>
      <c r="C717" s="8"/>
      <c r="D717" s="8"/>
      <c r="E717" s="8"/>
      <c r="F717" s="8" t="s">
        <v>0</v>
      </c>
      <c r="G717" s="10">
        <f>G715</f>
        <v>1</v>
      </c>
      <c r="H717" s="15"/>
      <c r="I717" s="10"/>
      <c r="J717" s="24"/>
    </row>
    <row r="718" spans="1:12" x14ac:dyDescent="0.35">
      <c r="A718" s="26" t="s">
        <v>987</v>
      </c>
      <c r="B718" s="16" t="s">
        <v>98</v>
      </c>
      <c r="C718" s="28"/>
      <c r="D718" s="28"/>
      <c r="E718" s="28"/>
      <c r="F718" s="28" t="s">
        <v>0</v>
      </c>
      <c r="G718" s="10">
        <f>G715</f>
        <v>1</v>
      </c>
      <c r="H718" s="15"/>
      <c r="I718" s="10"/>
      <c r="J718" s="24"/>
    </row>
    <row r="719" spans="1:12" x14ac:dyDescent="0.35">
      <c r="A719" s="26" t="s">
        <v>988</v>
      </c>
      <c r="B719" s="9" t="s">
        <v>99</v>
      </c>
      <c r="C719" s="8"/>
      <c r="D719" s="8"/>
      <c r="E719" s="8"/>
      <c r="F719" s="8" t="s">
        <v>0</v>
      </c>
      <c r="G719" s="14">
        <f>4*G715</f>
        <v>4</v>
      </c>
      <c r="H719" s="15"/>
      <c r="I719" s="10"/>
      <c r="J719" s="24"/>
    </row>
    <row r="720" spans="1:12" x14ac:dyDescent="0.35">
      <c r="A720" s="26" t="s">
        <v>989</v>
      </c>
      <c r="B720" s="9" t="s">
        <v>192</v>
      </c>
      <c r="C720" s="8"/>
      <c r="D720" s="8" t="s">
        <v>193</v>
      </c>
      <c r="E720" s="8" t="s">
        <v>182</v>
      </c>
      <c r="F720" s="8" t="s">
        <v>0</v>
      </c>
      <c r="G720" s="10">
        <f>G715</f>
        <v>1</v>
      </c>
      <c r="H720" s="15"/>
      <c r="I720" s="10"/>
      <c r="J720" s="24"/>
    </row>
    <row r="721" spans="1:12" x14ac:dyDescent="0.35">
      <c r="A721" s="26" t="s">
        <v>990</v>
      </c>
      <c r="B721" s="16" t="s">
        <v>187</v>
      </c>
      <c r="C721" s="8" t="s">
        <v>194</v>
      </c>
      <c r="D721" s="8" t="s">
        <v>195</v>
      </c>
      <c r="E721" s="8" t="s">
        <v>190</v>
      </c>
      <c r="F721" s="8" t="s">
        <v>0</v>
      </c>
      <c r="G721" s="14">
        <f>G714+G715</f>
        <v>2</v>
      </c>
      <c r="H721" s="15"/>
      <c r="I721" s="10"/>
      <c r="J721" s="24"/>
    </row>
    <row r="722" spans="1:12" x14ac:dyDescent="0.35">
      <c r="A722" s="26" t="s">
        <v>991</v>
      </c>
      <c r="B722" s="16" t="s">
        <v>177</v>
      </c>
      <c r="C722" s="8" t="s">
        <v>196</v>
      </c>
      <c r="D722" s="8" t="s">
        <v>197</v>
      </c>
      <c r="E722" s="8" t="s">
        <v>190</v>
      </c>
      <c r="F722" s="8" t="s">
        <v>0</v>
      </c>
      <c r="G722" s="14">
        <v>4</v>
      </c>
      <c r="H722" s="15"/>
      <c r="I722" s="10"/>
      <c r="J722" s="24"/>
    </row>
    <row r="723" spans="1:12" x14ac:dyDescent="0.35">
      <c r="A723" s="26" t="s">
        <v>992</v>
      </c>
      <c r="B723" s="16" t="s">
        <v>198</v>
      </c>
      <c r="C723" s="8"/>
      <c r="D723" s="8" t="s">
        <v>199</v>
      </c>
      <c r="E723" s="8" t="s">
        <v>182</v>
      </c>
      <c r="F723" s="8" t="s">
        <v>0</v>
      </c>
      <c r="G723" s="14">
        <v>1</v>
      </c>
      <c r="H723" s="35"/>
      <c r="I723" s="8"/>
      <c r="J723" s="24"/>
    </row>
    <row r="724" spans="1:12" x14ac:dyDescent="0.35">
      <c r="A724" s="26"/>
      <c r="B724" s="16"/>
      <c r="C724" s="8"/>
      <c r="D724" s="8"/>
      <c r="E724" s="8"/>
      <c r="F724" s="8"/>
      <c r="G724" s="14"/>
      <c r="H724" s="15"/>
      <c r="I724" s="8"/>
      <c r="J724" s="24"/>
    </row>
    <row r="725" spans="1:12" x14ac:dyDescent="0.35">
      <c r="A725" s="26"/>
      <c r="B725" s="34" t="s">
        <v>57</v>
      </c>
      <c r="C725" s="8"/>
      <c r="D725" s="8"/>
      <c r="E725" s="8"/>
      <c r="F725" s="8"/>
      <c r="G725" s="19"/>
      <c r="H725" s="15"/>
      <c r="I725" s="35"/>
      <c r="J725" s="24"/>
    </row>
    <row r="726" spans="1:12" s="23" customFormat="1" x14ac:dyDescent="0.35">
      <c r="A726" s="26" t="s">
        <v>993</v>
      </c>
      <c r="B726" s="16" t="s">
        <v>104</v>
      </c>
      <c r="C726" s="8" t="s">
        <v>175</v>
      </c>
      <c r="D726" s="8"/>
      <c r="E726" s="8" t="s">
        <v>86</v>
      </c>
      <c r="F726" s="8" t="s">
        <v>0</v>
      </c>
      <c r="G726" s="35">
        <v>1</v>
      </c>
      <c r="H726" s="15"/>
      <c r="I726" s="35"/>
      <c r="J726" s="24"/>
      <c r="K726" s="7"/>
      <c r="L726" s="7"/>
    </row>
    <row r="727" spans="1:12" s="23" customFormat="1" x14ac:dyDescent="0.35">
      <c r="A727" s="26" t="s">
        <v>994</v>
      </c>
      <c r="B727" s="16" t="s">
        <v>158</v>
      </c>
      <c r="C727" s="8"/>
      <c r="D727" s="8"/>
      <c r="E727" s="8" t="s">
        <v>86</v>
      </c>
      <c r="F727" s="8" t="s">
        <v>0</v>
      </c>
      <c r="G727" s="35">
        <v>1</v>
      </c>
      <c r="H727" s="22"/>
      <c r="I727" s="22"/>
      <c r="J727" s="24"/>
      <c r="K727" s="7"/>
      <c r="L727" s="7"/>
    </row>
    <row r="728" spans="1:12" x14ac:dyDescent="0.35">
      <c r="A728" s="26" t="s">
        <v>995</v>
      </c>
      <c r="B728" s="16" t="s">
        <v>105</v>
      </c>
      <c r="C728" s="8" t="s">
        <v>125</v>
      </c>
      <c r="D728" s="8"/>
      <c r="E728" s="8" t="s">
        <v>86</v>
      </c>
      <c r="F728" s="8" t="s">
        <v>0</v>
      </c>
      <c r="G728" s="14">
        <v>5</v>
      </c>
      <c r="H728" s="14"/>
      <c r="I728" s="35"/>
    </row>
    <row r="729" spans="1:12" x14ac:dyDescent="0.35">
      <c r="A729" s="26" t="s">
        <v>996</v>
      </c>
      <c r="B729" s="16" t="s">
        <v>109</v>
      </c>
      <c r="C729" s="8" t="s">
        <v>110</v>
      </c>
      <c r="D729" s="8"/>
      <c r="E729" s="8" t="s">
        <v>86</v>
      </c>
      <c r="F729" s="8" t="s">
        <v>0</v>
      </c>
      <c r="G729" s="19">
        <f>G726</f>
        <v>1</v>
      </c>
      <c r="H729" s="19"/>
      <c r="I729" s="35"/>
    </row>
    <row r="730" spans="1:12" x14ac:dyDescent="0.35">
      <c r="A730" s="26" t="s">
        <v>997</v>
      </c>
      <c r="B730" s="16" t="s">
        <v>111</v>
      </c>
      <c r="C730" s="8"/>
      <c r="D730" s="8"/>
      <c r="E730" s="8"/>
      <c r="F730" s="8" t="s">
        <v>0</v>
      </c>
      <c r="G730" s="14">
        <f>G729</f>
        <v>1</v>
      </c>
      <c r="H730" s="14"/>
      <c r="I730" s="35"/>
    </row>
    <row r="731" spans="1:12" x14ac:dyDescent="0.35">
      <c r="A731" s="26" t="s">
        <v>998</v>
      </c>
      <c r="B731" s="16" t="s">
        <v>112</v>
      </c>
      <c r="C731" s="8" t="s">
        <v>113</v>
      </c>
      <c r="D731" s="8"/>
      <c r="E731" s="8" t="s">
        <v>114</v>
      </c>
      <c r="F731" s="8" t="s">
        <v>0</v>
      </c>
      <c r="G731" s="14">
        <v>1</v>
      </c>
      <c r="H731" s="14"/>
      <c r="I731" s="35"/>
    </row>
    <row r="732" spans="1:12" x14ac:dyDescent="0.35">
      <c r="A732" s="26" t="s">
        <v>999</v>
      </c>
      <c r="B732" s="16" t="s">
        <v>115</v>
      </c>
      <c r="C732" s="8"/>
      <c r="D732" s="8"/>
      <c r="E732" s="8" t="s">
        <v>116</v>
      </c>
      <c r="F732" s="8" t="s">
        <v>0</v>
      </c>
      <c r="G732" s="14">
        <f>G731</f>
        <v>1</v>
      </c>
      <c r="H732" s="14"/>
      <c r="I732" s="35"/>
    </row>
    <row r="733" spans="1:12" x14ac:dyDescent="0.35">
      <c r="A733" s="26" t="s">
        <v>1000</v>
      </c>
      <c r="B733" s="16" t="s">
        <v>117</v>
      </c>
      <c r="C733" s="8" t="s">
        <v>118</v>
      </c>
      <c r="D733" s="8"/>
      <c r="E733" s="8" t="s">
        <v>86</v>
      </c>
      <c r="F733" s="8" t="s">
        <v>0</v>
      </c>
      <c r="G733" s="14">
        <f>G731</f>
        <v>1</v>
      </c>
      <c r="H733" s="14"/>
      <c r="I733" s="35"/>
    </row>
    <row r="734" spans="1:12" x14ac:dyDescent="0.35">
      <c r="A734" s="26" t="s">
        <v>1001</v>
      </c>
      <c r="B734" s="16" t="s">
        <v>119</v>
      </c>
      <c r="C734" s="8" t="s">
        <v>251</v>
      </c>
      <c r="D734" s="8"/>
      <c r="E734" s="8" t="s">
        <v>86</v>
      </c>
      <c r="F734" s="8" t="s">
        <v>0</v>
      </c>
      <c r="G734" s="14">
        <v>30</v>
      </c>
      <c r="H734" s="14"/>
      <c r="I734" s="35"/>
    </row>
    <row r="735" spans="1:12" x14ac:dyDescent="0.35">
      <c r="A735" s="26" t="s">
        <v>1002</v>
      </c>
      <c r="B735" s="16" t="s">
        <v>256</v>
      </c>
      <c r="C735" s="8" t="s">
        <v>257</v>
      </c>
      <c r="D735" s="8"/>
      <c r="E735" s="8" t="s">
        <v>258</v>
      </c>
      <c r="F735" s="8" t="s">
        <v>0</v>
      </c>
      <c r="G735" s="14">
        <f>G731</f>
        <v>1</v>
      </c>
      <c r="H735" s="14"/>
      <c r="I735" s="35"/>
    </row>
    <row r="736" spans="1:12" x14ac:dyDescent="0.35">
      <c r="A736" s="26" t="s">
        <v>1003</v>
      </c>
      <c r="B736" s="16" t="s">
        <v>120</v>
      </c>
      <c r="C736" s="8"/>
      <c r="D736" s="8"/>
      <c r="E736" s="8"/>
      <c r="F736" s="8" t="s">
        <v>0</v>
      </c>
      <c r="G736" s="14">
        <f>G731</f>
        <v>1</v>
      </c>
      <c r="H736" s="14"/>
      <c r="I736" s="35"/>
    </row>
    <row r="737" spans="1:9" x14ac:dyDescent="0.35">
      <c r="A737" s="26" t="s">
        <v>1004</v>
      </c>
      <c r="B737" s="16" t="s">
        <v>202</v>
      </c>
      <c r="C737" s="8"/>
      <c r="D737" s="8">
        <v>53800</v>
      </c>
      <c r="E737" s="8" t="s">
        <v>182</v>
      </c>
      <c r="F737" s="8" t="s">
        <v>0</v>
      </c>
      <c r="G737" s="14">
        <f>G731</f>
        <v>1</v>
      </c>
      <c r="H737" s="14"/>
      <c r="I737" s="35"/>
    </row>
    <row r="738" spans="1:9" x14ac:dyDescent="0.35">
      <c r="A738" s="26" t="s">
        <v>1005</v>
      </c>
      <c r="B738" s="16" t="s">
        <v>203</v>
      </c>
      <c r="C738" s="8"/>
      <c r="D738" s="8" t="s">
        <v>204</v>
      </c>
      <c r="E738" s="8" t="s">
        <v>182</v>
      </c>
      <c r="F738" s="8" t="s">
        <v>0</v>
      </c>
      <c r="G738" s="14">
        <f>G731</f>
        <v>1</v>
      </c>
      <c r="H738" s="14"/>
      <c r="I738" s="22"/>
    </row>
    <row r="739" spans="1:9" x14ac:dyDescent="0.35">
      <c r="A739" s="26"/>
      <c r="B739" s="22"/>
      <c r="C739" s="22"/>
      <c r="D739" s="22"/>
      <c r="E739" s="8"/>
      <c r="F739" s="8"/>
      <c r="G739" s="22"/>
      <c r="H739" s="14"/>
      <c r="I739" s="22"/>
    </row>
    <row r="740" spans="1:9" x14ac:dyDescent="0.35">
      <c r="A740" s="26"/>
      <c r="B740" s="21" t="s">
        <v>65</v>
      </c>
      <c r="C740" s="19"/>
      <c r="D740" s="19"/>
      <c r="E740" s="19"/>
      <c r="F740" s="19"/>
      <c r="G740" s="22"/>
      <c r="H740" s="14"/>
      <c r="I740" s="22"/>
    </row>
    <row r="741" spans="1:9" x14ac:dyDescent="0.35">
      <c r="A741" s="26" t="s">
        <v>1006</v>
      </c>
      <c r="B741" s="29" t="s">
        <v>126</v>
      </c>
      <c r="C741" s="19" t="s">
        <v>708</v>
      </c>
      <c r="D741" s="19"/>
      <c r="E741" s="19" t="s">
        <v>127</v>
      </c>
      <c r="F741" s="19" t="s">
        <v>3</v>
      </c>
      <c r="G741" s="25">
        <v>20</v>
      </c>
      <c r="H741" s="14"/>
      <c r="I741" s="22" t="s">
        <v>259</v>
      </c>
    </row>
    <row r="742" spans="1:9" x14ac:dyDescent="0.35">
      <c r="A742" s="26" t="s">
        <v>1007</v>
      </c>
      <c r="B742" s="29" t="s">
        <v>128</v>
      </c>
      <c r="C742" s="19" t="s">
        <v>129</v>
      </c>
      <c r="D742" s="19"/>
      <c r="E742" s="19" t="s">
        <v>130</v>
      </c>
      <c r="F742" s="19" t="s">
        <v>3</v>
      </c>
      <c r="G742" s="22">
        <v>20</v>
      </c>
      <c r="H742" s="14"/>
      <c r="I742" s="22" t="s">
        <v>253</v>
      </c>
    </row>
    <row r="743" spans="1:9" x14ac:dyDescent="0.35">
      <c r="A743" s="26" t="s">
        <v>1008</v>
      </c>
      <c r="B743" s="29" t="s">
        <v>126</v>
      </c>
      <c r="C743" s="19" t="s">
        <v>131</v>
      </c>
      <c r="D743" s="19"/>
      <c r="E743" s="19" t="s">
        <v>127</v>
      </c>
      <c r="F743" s="19" t="s">
        <v>3</v>
      </c>
      <c r="G743" s="22">
        <v>20</v>
      </c>
      <c r="H743" s="14"/>
      <c r="I743" s="22" t="s">
        <v>254</v>
      </c>
    </row>
    <row r="744" spans="1:9" x14ac:dyDescent="0.35">
      <c r="A744" s="26" t="s">
        <v>1009</v>
      </c>
      <c r="B744" s="29" t="s">
        <v>126</v>
      </c>
      <c r="C744" s="19" t="s">
        <v>255</v>
      </c>
      <c r="D744" s="19"/>
      <c r="E744" s="19" t="s">
        <v>127</v>
      </c>
      <c r="F744" s="19" t="s">
        <v>3</v>
      </c>
      <c r="G744" s="22">
        <v>20</v>
      </c>
      <c r="H744" s="14"/>
      <c r="I744" s="22" t="s">
        <v>260</v>
      </c>
    </row>
    <row r="745" spans="1:9" ht="32" x14ac:dyDescent="0.35">
      <c r="A745" s="26" t="s">
        <v>1010</v>
      </c>
      <c r="B745" s="29" t="s">
        <v>132</v>
      </c>
      <c r="C745" s="19" t="s">
        <v>23</v>
      </c>
      <c r="D745" s="19"/>
      <c r="E745" s="19" t="s">
        <v>24</v>
      </c>
      <c r="F745" s="19" t="s">
        <v>3</v>
      </c>
      <c r="G745" s="22">
        <v>100</v>
      </c>
      <c r="H745" s="14"/>
      <c r="I745" s="22" t="s">
        <v>710</v>
      </c>
    </row>
    <row r="746" spans="1:9" x14ac:dyDescent="0.35">
      <c r="A746" s="26" t="s">
        <v>1011</v>
      </c>
      <c r="B746" s="29" t="s">
        <v>133</v>
      </c>
      <c r="C746" s="19" t="s">
        <v>252</v>
      </c>
      <c r="D746" s="19"/>
      <c r="E746" s="19" t="s">
        <v>127</v>
      </c>
      <c r="F746" s="19" t="s">
        <v>3</v>
      </c>
      <c r="G746" s="22">
        <v>20</v>
      </c>
      <c r="H746" s="14"/>
      <c r="I746" s="22"/>
    </row>
    <row r="747" spans="1:9" ht="32" x14ac:dyDescent="0.35">
      <c r="A747" s="26" t="s">
        <v>1012</v>
      </c>
      <c r="B747" s="29" t="s">
        <v>275</v>
      </c>
      <c r="C747" s="19">
        <v>91925</v>
      </c>
      <c r="D747" s="19"/>
      <c r="E747" s="19" t="s">
        <v>21</v>
      </c>
      <c r="F747" s="19" t="s">
        <v>3</v>
      </c>
      <c r="G747" s="22">
        <v>20</v>
      </c>
      <c r="H747" s="14"/>
      <c r="I747" s="22"/>
    </row>
    <row r="748" spans="1:9" x14ac:dyDescent="0.35">
      <c r="A748" s="26" t="s">
        <v>1013</v>
      </c>
      <c r="B748" s="29" t="s">
        <v>74</v>
      </c>
      <c r="C748" s="19"/>
      <c r="D748" s="19"/>
      <c r="E748" s="19"/>
      <c r="F748" s="19" t="s">
        <v>67</v>
      </c>
      <c r="G748" s="22">
        <v>1</v>
      </c>
      <c r="H748" s="14"/>
      <c r="I748" s="22"/>
    </row>
    <row r="749" spans="1:9" ht="17" customHeight="1" x14ac:dyDescent="0.35">
      <c r="A749" s="26" t="s">
        <v>1014</v>
      </c>
      <c r="B749" s="29" t="s">
        <v>134</v>
      </c>
      <c r="C749" s="19" t="s">
        <v>135</v>
      </c>
      <c r="D749" s="19"/>
      <c r="E749" s="19" t="s">
        <v>21</v>
      </c>
      <c r="F749" s="19" t="s">
        <v>3</v>
      </c>
      <c r="G749" s="22">
        <v>10</v>
      </c>
      <c r="H749" s="14"/>
      <c r="I749" s="22"/>
    </row>
    <row r="750" spans="1:9" ht="17" customHeight="1" x14ac:dyDescent="0.35">
      <c r="A750" s="26" t="s">
        <v>1015</v>
      </c>
      <c r="B750" s="29" t="s">
        <v>277</v>
      </c>
      <c r="C750" s="19"/>
      <c r="D750" s="19"/>
      <c r="E750" s="19" t="s">
        <v>21</v>
      </c>
      <c r="F750" s="19" t="s">
        <v>0</v>
      </c>
      <c r="G750" s="22">
        <f>G747*3</f>
        <v>60</v>
      </c>
      <c r="H750" s="15"/>
      <c r="I750" s="22"/>
    </row>
    <row r="751" spans="1:9" ht="17" customHeight="1" x14ac:dyDescent="0.35">
      <c r="A751" s="26" t="s">
        <v>1016</v>
      </c>
      <c r="B751" s="29" t="s">
        <v>246</v>
      </c>
      <c r="C751" s="19"/>
      <c r="D751" s="19"/>
      <c r="E751" s="19"/>
      <c r="F751" s="19" t="s">
        <v>0</v>
      </c>
      <c r="G751" s="22">
        <f>G750</f>
        <v>60</v>
      </c>
      <c r="H751" s="15"/>
      <c r="I751" s="22"/>
    </row>
    <row r="752" spans="1:9" ht="26.5" customHeight="1" x14ac:dyDescent="0.35">
      <c r="A752" s="26" t="s">
        <v>1017</v>
      </c>
      <c r="B752" s="16" t="s">
        <v>136</v>
      </c>
      <c r="C752" s="8"/>
      <c r="D752" s="8"/>
      <c r="E752" s="8" t="s">
        <v>182</v>
      </c>
      <c r="F752" s="8" t="s">
        <v>3</v>
      </c>
      <c r="G752" s="22">
        <v>20</v>
      </c>
      <c r="H752" s="15"/>
      <c r="I752" s="22"/>
    </row>
    <row r="753" spans="1:12" ht="17" customHeight="1" x14ac:dyDescent="0.35">
      <c r="A753" s="26" t="s">
        <v>1018</v>
      </c>
      <c r="B753" s="16" t="s">
        <v>214</v>
      </c>
      <c r="C753" s="8"/>
      <c r="D753" s="8"/>
      <c r="E753" s="8" t="s">
        <v>182</v>
      </c>
      <c r="F753" s="8" t="s">
        <v>0</v>
      </c>
      <c r="G753" s="22">
        <f>G752*3</f>
        <v>60</v>
      </c>
      <c r="H753" s="35"/>
      <c r="I753" s="8"/>
    </row>
    <row r="754" spans="1:12" x14ac:dyDescent="0.35">
      <c r="A754" s="26"/>
      <c r="B754" s="34"/>
      <c r="C754" s="28"/>
      <c r="D754" s="28"/>
      <c r="E754" s="28"/>
      <c r="F754" s="28"/>
      <c r="G754" s="10"/>
      <c r="H754" s="14"/>
      <c r="I754" s="14"/>
      <c r="J754" s="24"/>
      <c r="K754" s="3"/>
      <c r="L754" s="4"/>
    </row>
    <row r="755" spans="1:12" x14ac:dyDescent="0.35">
      <c r="A755" s="26" t="s">
        <v>1019</v>
      </c>
      <c r="B755" s="34" t="s">
        <v>714</v>
      </c>
      <c r="C755" s="28"/>
      <c r="D755" s="28"/>
      <c r="E755" s="28"/>
      <c r="F755" s="28"/>
      <c r="G755" s="36"/>
      <c r="H755" s="14"/>
      <c r="I755" s="10"/>
      <c r="J755" s="24"/>
      <c r="K755" s="3"/>
      <c r="L755" s="4"/>
    </row>
    <row r="756" spans="1:12" x14ac:dyDescent="0.35">
      <c r="A756" s="26"/>
      <c r="B756" s="34" t="s">
        <v>28</v>
      </c>
      <c r="C756" s="28"/>
      <c r="D756" s="28"/>
      <c r="E756" s="28"/>
      <c r="F756" s="28"/>
      <c r="G756" s="36"/>
      <c r="H756" s="14"/>
      <c r="I756" s="10"/>
      <c r="J756" s="24"/>
      <c r="K756" s="3"/>
      <c r="L756" s="4"/>
    </row>
    <row r="757" spans="1:12" x14ac:dyDescent="0.35">
      <c r="A757" s="26" t="s">
        <v>1020</v>
      </c>
      <c r="B757" s="9" t="s">
        <v>706</v>
      </c>
      <c r="C757" s="8" t="s">
        <v>314</v>
      </c>
      <c r="D757" s="8" t="s">
        <v>315</v>
      </c>
      <c r="E757" s="8" t="s">
        <v>190</v>
      </c>
      <c r="F757" s="8" t="s">
        <v>10</v>
      </c>
      <c r="G757" s="14">
        <v>3</v>
      </c>
      <c r="H757" s="14"/>
      <c r="I757" s="14"/>
      <c r="J757" s="24"/>
      <c r="K757" s="3"/>
      <c r="L757" s="4"/>
    </row>
    <row r="758" spans="1:12" x14ac:dyDescent="0.35">
      <c r="A758" s="26" t="s">
        <v>1021</v>
      </c>
      <c r="B758" s="9" t="s">
        <v>85</v>
      </c>
      <c r="C758" s="8" t="s">
        <v>191</v>
      </c>
      <c r="D758" s="8"/>
      <c r="E758" s="8" t="s">
        <v>86</v>
      </c>
      <c r="F758" s="8" t="s">
        <v>0</v>
      </c>
      <c r="G758" s="10">
        <f>1*G757</f>
        <v>3</v>
      </c>
      <c r="H758" s="14"/>
      <c r="I758" s="10"/>
      <c r="J758" s="24"/>
      <c r="K758" s="3"/>
      <c r="L758" s="4"/>
    </row>
    <row r="759" spans="1:12" x14ac:dyDescent="0.35">
      <c r="A759" s="26" t="s">
        <v>1022</v>
      </c>
      <c r="B759" s="16" t="s">
        <v>87</v>
      </c>
      <c r="C759" s="8" t="s">
        <v>88</v>
      </c>
      <c r="D759" s="8"/>
      <c r="E759" s="8" t="s">
        <v>86</v>
      </c>
      <c r="F759" s="8" t="s">
        <v>0</v>
      </c>
      <c r="G759" s="14">
        <f>1*G757</f>
        <v>3</v>
      </c>
      <c r="H759" s="14"/>
      <c r="I759" s="10"/>
      <c r="J759" s="24"/>
      <c r="K759" s="3"/>
      <c r="L759" s="4"/>
    </row>
    <row r="760" spans="1:12" x14ac:dyDescent="0.35">
      <c r="A760" s="26" t="s">
        <v>1023</v>
      </c>
      <c r="B760" s="16" t="s">
        <v>89</v>
      </c>
      <c r="C760" s="8" t="s">
        <v>90</v>
      </c>
      <c r="D760" s="8"/>
      <c r="E760" s="8" t="s">
        <v>86</v>
      </c>
      <c r="F760" s="8" t="s">
        <v>0</v>
      </c>
      <c r="G760" s="10">
        <f>1*G757</f>
        <v>3</v>
      </c>
      <c r="H760" s="14"/>
      <c r="I760" s="10"/>
      <c r="J760" s="24"/>
      <c r="K760" s="3"/>
      <c r="L760" s="4"/>
    </row>
    <row r="761" spans="1:12" x14ac:dyDescent="0.35">
      <c r="A761" s="26" t="s">
        <v>1024</v>
      </c>
      <c r="B761" s="16" t="s">
        <v>91</v>
      </c>
      <c r="C761" s="8" t="s">
        <v>92</v>
      </c>
      <c r="D761" s="8"/>
      <c r="E761" s="8" t="s">
        <v>86</v>
      </c>
      <c r="F761" s="8" t="s">
        <v>0</v>
      </c>
      <c r="G761" s="10">
        <f>G757</f>
        <v>3</v>
      </c>
      <c r="H761" s="14"/>
      <c r="I761" s="10"/>
      <c r="J761" s="24"/>
      <c r="K761" s="3"/>
      <c r="L761" s="4"/>
    </row>
    <row r="762" spans="1:12" x14ac:dyDescent="0.35">
      <c r="A762" s="26" t="s">
        <v>1025</v>
      </c>
      <c r="B762" s="16" t="s">
        <v>247</v>
      </c>
      <c r="C762" s="28" t="s">
        <v>248</v>
      </c>
      <c r="D762" s="28"/>
      <c r="E762" s="28" t="s">
        <v>86</v>
      </c>
      <c r="F762" s="28" t="s">
        <v>0</v>
      </c>
      <c r="G762" s="10">
        <f>1*G757</f>
        <v>3</v>
      </c>
      <c r="H762" s="14"/>
      <c r="I762" s="10"/>
      <c r="J762" s="24"/>
      <c r="K762" s="3"/>
      <c r="L762" s="4"/>
    </row>
    <row r="763" spans="1:12" x14ac:dyDescent="0.35">
      <c r="A763" s="26" t="s">
        <v>1026</v>
      </c>
      <c r="B763" s="9" t="s">
        <v>9</v>
      </c>
      <c r="C763" s="8" t="s">
        <v>102</v>
      </c>
      <c r="D763" s="8"/>
      <c r="E763" s="8" t="s">
        <v>86</v>
      </c>
      <c r="F763" s="8" t="s">
        <v>0</v>
      </c>
      <c r="G763" s="14">
        <v>20</v>
      </c>
      <c r="H763" s="14"/>
      <c r="I763" s="14"/>
      <c r="J763" s="24"/>
      <c r="K763" s="3"/>
      <c r="L763" s="4"/>
    </row>
    <row r="764" spans="1:12" x14ac:dyDescent="0.35">
      <c r="A764" s="26" t="s">
        <v>1027</v>
      </c>
      <c r="B764" s="16" t="s">
        <v>100</v>
      </c>
      <c r="C764" s="8" t="s">
        <v>101</v>
      </c>
      <c r="D764" s="8"/>
      <c r="E764" s="8" t="s">
        <v>86</v>
      </c>
      <c r="F764" s="8" t="s">
        <v>0</v>
      </c>
      <c r="G764" s="14">
        <v>6</v>
      </c>
      <c r="H764" s="14"/>
      <c r="I764" s="10"/>
      <c r="J764" s="24"/>
      <c r="K764" s="3"/>
      <c r="L764" s="4"/>
    </row>
    <row r="765" spans="1:12" x14ac:dyDescent="0.35">
      <c r="A765" s="26" t="s">
        <v>1028</v>
      </c>
      <c r="B765" s="16" t="s">
        <v>96</v>
      </c>
      <c r="C765" s="8"/>
      <c r="D765" s="8"/>
      <c r="E765" s="8"/>
      <c r="F765" s="8" t="s">
        <v>0</v>
      </c>
      <c r="G765" s="10">
        <f>1*G757</f>
        <v>3</v>
      </c>
      <c r="H765" s="14"/>
      <c r="I765" s="10"/>
      <c r="J765" s="24"/>
      <c r="K765" s="3"/>
      <c r="L765" s="4"/>
    </row>
    <row r="766" spans="1:12" x14ac:dyDescent="0.35">
      <c r="A766" s="26" t="s">
        <v>1029</v>
      </c>
      <c r="B766" s="16" t="s">
        <v>97</v>
      </c>
      <c r="C766" s="8"/>
      <c r="D766" s="8"/>
      <c r="E766" s="8"/>
      <c r="F766" s="8" t="s">
        <v>0</v>
      </c>
      <c r="G766" s="10">
        <f>1*G757</f>
        <v>3</v>
      </c>
      <c r="H766" s="14"/>
      <c r="I766" s="10"/>
      <c r="J766" s="24"/>
      <c r="K766" s="3"/>
      <c r="L766" s="4"/>
    </row>
    <row r="767" spans="1:12" x14ac:dyDescent="0.35">
      <c r="A767" s="26" t="s">
        <v>1030</v>
      </c>
      <c r="B767" s="16" t="s">
        <v>98</v>
      </c>
      <c r="C767" s="28"/>
      <c r="D767" s="28"/>
      <c r="E767" s="28"/>
      <c r="F767" s="28" t="s">
        <v>0</v>
      </c>
      <c r="G767" s="10">
        <f>1*G757</f>
        <v>3</v>
      </c>
      <c r="H767" s="14"/>
      <c r="I767" s="10"/>
      <c r="J767" s="24"/>
      <c r="K767" s="3"/>
      <c r="L767" s="4"/>
    </row>
    <row r="768" spans="1:12" x14ac:dyDescent="0.35">
      <c r="A768" s="26" t="s">
        <v>1031</v>
      </c>
      <c r="B768" s="9" t="s">
        <v>99</v>
      </c>
      <c r="C768" s="8"/>
      <c r="D768" s="8"/>
      <c r="E768" s="8"/>
      <c r="F768" s="8" t="s">
        <v>0</v>
      </c>
      <c r="G768" s="14">
        <f>8*G757</f>
        <v>24</v>
      </c>
      <c r="H768" s="15"/>
      <c r="I768" s="10"/>
      <c r="J768" s="24"/>
      <c r="K768" s="3"/>
      <c r="L768" s="4"/>
    </row>
    <row r="769" spans="1:12" x14ac:dyDescent="0.35">
      <c r="A769" s="26" t="s">
        <v>1032</v>
      </c>
      <c r="B769" s="9" t="s">
        <v>192</v>
      </c>
      <c r="C769" s="8"/>
      <c r="D769" s="8" t="s">
        <v>193</v>
      </c>
      <c r="E769" s="8" t="s">
        <v>182</v>
      </c>
      <c r="F769" s="8" t="s">
        <v>0</v>
      </c>
      <c r="G769" s="10">
        <f>2*G757</f>
        <v>6</v>
      </c>
      <c r="H769" s="15"/>
      <c r="I769" s="10"/>
      <c r="J769" s="24"/>
      <c r="K769" s="3"/>
      <c r="L769" s="4"/>
    </row>
    <row r="770" spans="1:12" x14ac:dyDescent="0.35">
      <c r="A770" s="26" t="s">
        <v>1033</v>
      </c>
      <c r="B770" s="16" t="s">
        <v>187</v>
      </c>
      <c r="C770" s="8" t="s">
        <v>194</v>
      </c>
      <c r="D770" s="8" t="s">
        <v>195</v>
      </c>
      <c r="E770" s="8" t="s">
        <v>190</v>
      </c>
      <c r="F770" s="8" t="s">
        <v>0</v>
      </c>
      <c r="G770" s="14">
        <f>G763+G757</f>
        <v>23</v>
      </c>
      <c r="H770" s="15"/>
      <c r="I770" s="10"/>
      <c r="J770" s="24"/>
      <c r="K770" s="3"/>
      <c r="L770" s="4"/>
    </row>
    <row r="771" spans="1:12" x14ac:dyDescent="0.35">
      <c r="A771" s="26" t="s">
        <v>1034</v>
      </c>
      <c r="B771" s="16" t="s">
        <v>177</v>
      </c>
      <c r="C771" s="8" t="s">
        <v>196</v>
      </c>
      <c r="D771" s="8" t="s">
        <v>197</v>
      </c>
      <c r="E771" s="8" t="s">
        <v>190</v>
      </c>
      <c r="F771" s="8" t="s">
        <v>0</v>
      </c>
      <c r="G771" s="14">
        <f>60*G757</f>
        <v>180</v>
      </c>
      <c r="H771" s="15"/>
      <c r="I771" s="8"/>
      <c r="J771" s="24"/>
      <c r="K771" s="3"/>
      <c r="L771" s="4"/>
    </row>
    <row r="772" spans="1:12" x14ac:dyDescent="0.35">
      <c r="A772" s="26" t="s">
        <v>1035</v>
      </c>
      <c r="B772" s="16" t="s">
        <v>198</v>
      </c>
      <c r="C772" s="8"/>
      <c r="D772" s="8" t="s">
        <v>199</v>
      </c>
      <c r="E772" s="8" t="s">
        <v>182</v>
      </c>
      <c r="F772" s="8" t="s">
        <v>0</v>
      </c>
      <c r="G772" s="14">
        <f>2*G757</f>
        <v>6</v>
      </c>
      <c r="H772" s="35"/>
      <c r="I772" s="35"/>
      <c r="J772" s="24"/>
      <c r="K772" s="3"/>
      <c r="L772" s="4"/>
    </row>
    <row r="773" spans="1:12" x14ac:dyDescent="0.35">
      <c r="A773" s="26"/>
      <c r="B773" s="9"/>
      <c r="C773" s="8"/>
      <c r="D773" s="8"/>
      <c r="E773" s="8"/>
      <c r="F773" s="8"/>
      <c r="G773" s="22"/>
      <c r="H773" s="15"/>
      <c r="I773" s="35"/>
      <c r="J773" s="24"/>
      <c r="K773" s="3"/>
      <c r="L773" s="4"/>
    </row>
    <row r="774" spans="1:12" x14ac:dyDescent="0.35">
      <c r="A774" s="26"/>
      <c r="B774" s="34" t="s">
        <v>57</v>
      </c>
      <c r="C774" s="8"/>
      <c r="D774" s="8"/>
      <c r="E774" s="8"/>
      <c r="F774" s="8"/>
      <c r="G774" s="19"/>
      <c r="H774" s="15"/>
      <c r="I774" s="35"/>
      <c r="J774" s="24"/>
      <c r="K774" s="3"/>
      <c r="L774" s="4"/>
    </row>
    <row r="775" spans="1:12" x14ac:dyDescent="0.35">
      <c r="A775" s="26" t="s">
        <v>1036</v>
      </c>
      <c r="B775" s="9" t="s">
        <v>104</v>
      </c>
      <c r="C775" s="8" t="s">
        <v>316</v>
      </c>
      <c r="D775" s="8"/>
      <c r="E775" s="8" t="s">
        <v>86</v>
      </c>
      <c r="F775" s="8" t="s">
        <v>0</v>
      </c>
      <c r="G775" s="14">
        <f>G758*2</f>
        <v>6</v>
      </c>
      <c r="H775" s="15"/>
      <c r="I775" s="35"/>
      <c r="J775" s="24"/>
      <c r="K775" s="3"/>
      <c r="L775" s="4"/>
    </row>
    <row r="776" spans="1:12" x14ac:dyDescent="0.35">
      <c r="A776" s="26" t="s">
        <v>1037</v>
      </c>
      <c r="B776" s="16" t="s">
        <v>249</v>
      </c>
      <c r="C776" s="8" t="s">
        <v>250</v>
      </c>
      <c r="D776" s="8"/>
      <c r="E776" s="8" t="s">
        <v>86</v>
      </c>
      <c r="F776" s="8" t="s">
        <v>0</v>
      </c>
      <c r="G776" s="14">
        <v>49</v>
      </c>
      <c r="H776" s="15"/>
      <c r="I776" s="35"/>
      <c r="J776" s="24"/>
      <c r="K776" s="3"/>
      <c r="L776" s="4"/>
    </row>
    <row r="777" spans="1:12" x14ac:dyDescent="0.35">
      <c r="A777" s="26" t="s">
        <v>1038</v>
      </c>
      <c r="B777" s="16" t="s">
        <v>105</v>
      </c>
      <c r="C777" s="8" t="s">
        <v>125</v>
      </c>
      <c r="D777" s="8"/>
      <c r="E777" s="8" t="s">
        <v>86</v>
      </c>
      <c r="F777" s="8" t="s">
        <v>0</v>
      </c>
      <c r="G777" s="14">
        <v>11</v>
      </c>
      <c r="H777" s="8"/>
      <c r="I777" s="35"/>
      <c r="J777" s="24"/>
      <c r="K777" s="3"/>
      <c r="L777" s="4"/>
    </row>
    <row r="778" spans="1:12" x14ac:dyDescent="0.35">
      <c r="A778" s="26" t="s">
        <v>1039</v>
      </c>
      <c r="B778" s="16" t="s">
        <v>109</v>
      </c>
      <c r="C778" s="8" t="s">
        <v>110</v>
      </c>
      <c r="D778" s="8"/>
      <c r="E778" s="8" t="s">
        <v>86</v>
      </c>
      <c r="F778" s="8" t="s">
        <v>0</v>
      </c>
      <c r="G778" s="19">
        <f>G758</f>
        <v>3</v>
      </c>
      <c r="H778" s="15"/>
      <c r="I778" s="35"/>
      <c r="J778" s="24"/>
      <c r="K778" s="3"/>
      <c r="L778" s="4"/>
    </row>
    <row r="779" spans="1:12" x14ac:dyDescent="0.35">
      <c r="A779" s="26" t="s">
        <v>1040</v>
      </c>
      <c r="B779" s="16" t="s">
        <v>111</v>
      </c>
      <c r="C779" s="8"/>
      <c r="D779" s="8"/>
      <c r="E779" s="8"/>
      <c r="F779" s="8" t="s">
        <v>0</v>
      </c>
      <c r="G779" s="14">
        <f>G778</f>
        <v>3</v>
      </c>
      <c r="H779" s="15"/>
      <c r="I779" s="35"/>
      <c r="J779" s="24"/>
      <c r="K779" s="3"/>
      <c r="L779" s="4"/>
    </row>
    <row r="780" spans="1:12" x14ac:dyDescent="0.35">
      <c r="A780" s="26" t="s">
        <v>1041</v>
      </c>
      <c r="B780" s="16" t="s">
        <v>112</v>
      </c>
      <c r="C780" s="8" t="s">
        <v>113</v>
      </c>
      <c r="D780" s="8"/>
      <c r="E780" s="8" t="s">
        <v>114</v>
      </c>
      <c r="F780" s="8" t="s">
        <v>0</v>
      </c>
      <c r="G780" s="14">
        <v>14</v>
      </c>
      <c r="H780" s="15"/>
      <c r="I780" s="35"/>
      <c r="J780" s="24"/>
      <c r="K780" s="3"/>
      <c r="L780" s="4"/>
    </row>
    <row r="781" spans="1:12" x14ac:dyDescent="0.35">
      <c r="A781" s="26" t="s">
        <v>1042</v>
      </c>
      <c r="B781" s="16" t="s">
        <v>115</v>
      </c>
      <c r="C781" s="8"/>
      <c r="D781" s="8"/>
      <c r="E781" s="8" t="s">
        <v>116</v>
      </c>
      <c r="F781" s="8" t="s">
        <v>0</v>
      </c>
      <c r="G781" s="14">
        <f>G780</f>
        <v>14</v>
      </c>
      <c r="H781" s="15"/>
      <c r="I781" s="35"/>
      <c r="J781" s="24"/>
      <c r="K781" s="3"/>
      <c r="L781" s="4"/>
    </row>
    <row r="782" spans="1:12" x14ac:dyDescent="0.35">
      <c r="A782" s="26" t="s">
        <v>1043</v>
      </c>
      <c r="B782" s="16" t="s">
        <v>117</v>
      </c>
      <c r="C782" s="8" t="s">
        <v>118</v>
      </c>
      <c r="D782" s="8"/>
      <c r="E782" s="8" t="s">
        <v>86</v>
      </c>
      <c r="F782" s="8" t="s">
        <v>0</v>
      </c>
      <c r="G782" s="14">
        <f>G784-3</f>
        <v>11</v>
      </c>
      <c r="H782" s="15"/>
      <c r="I782" s="35"/>
      <c r="J782" s="24"/>
      <c r="K782" s="3"/>
      <c r="L782" s="4"/>
    </row>
    <row r="783" spans="1:12" x14ac:dyDescent="0.35">
      <c r="A783" s="26" t="s">
        <v>1044</v>
      </c>
      <c r="B783" s="16" t="s">
        <v>119</v>
      </c>
      <c r="C783" s="8" t="s">
        <v>251</v>
      </c>
      <c r="D783" s="8"/>
      <c r="E783" s="8" t="s">
        <v>86</v>
      </c>
      <c r="F783" s="8" t="s">
        <v>0</v>
      </c>
      <c r="G783" s="14">
        <f>82+2*98+3*0+G786+2*G758</f>
        <v>464</v>
      </c>
      <c r="H783" s="15"/>
      <c r="I783" s="35"/>
      <c r="J783" s="24"/>
      <c r="K783" s="39" t="s">
        <v>317</v>
      </c>
      <c r="L783" s="4"/>
    </row>
    <row r="784" spans="1:12" x14ac:dyDescent="0.35">
      <c r="A784" s="26" t="s">
        <v>1045</v>
      </c>
      <c r="B784" s="16" t="s">
        <v>256</v>
      </c>
      <c r="C784" s="8" t="s">
        <v>257</v>
      </c>
      <c r="D784" s="8"/>
      <c r="E784" s="8" t="s">
        <v>258</v>
      </c>
      <c r="F784" s="8" t="s">
        <v>0</v>
      </c>
      <c r="G784" s="14">
        <f>G780</f>
        <v>14</v>
      </c>
      <c r="H784" s="15"/>
      <c r="I784" s="35"/>
      <c r="J784" s="24"/>
      <c r="K784" s="3"/>
      <c r="L784" s="4"/>
    </row>
    <row r="785" spans="1:12" x14ac:dyDescent="0.35">
      <c r="A785" s="26" t="s">
        <v>1046</v>
      </c>
      <c r="B785" s="16" t="s">
        <v>120</v>
      </c>
      <c r="C785" s="8"/>
      <c r="D785" s="8"/>
      <c r="E785" s="8"/>
      <c r="F785" s="8" t="s">
        <v>0</v>
      </c>
      <c r="G785" s="14">
        <f>G780</f>
        <v>14</v>
      </c>
      <c r="H785" s="15"/>
      <c r="I785" s="35"/>
      <c r="J785" s="24"/>
      <c r="L785" s="4"/>
    </row>
    <row r="786" spans="1:12" x14ac:dyDescent="0.35">
      <c r="A786" s="26" t="s">
        <v>1047</v>
      </c>
      <c r="B786" s="16" t="s">
        <v>121</v>
      </c>
      <c r="C786" s="8" t="s">
        <v>122</v>
      </c>
      <c r="D786" s="8"/>
      <c r="E786" s="8" t="s">
        <v>86</v>
      </c>
      <c r="F786" s="8" t="s">
        <v>0</v>
      </c>
      <c r="G786" s="14">
        <v>180</v>
      </c>
      <c r="H786" s="15"/>
      <c r="I786" s="35"/>
      <c r="J786" s="24"/>
      <c r="K786" s="3"/>
      <c r="L786" s="4"/>
    </row>
    <row r="787" spans="1:12" x14ac:dyDescent="0.35">
      <c r="A787" s="26" t="s">
        <v>1048</v>
      </c>
      <c r="B787" s="16" t="s">
        <v>202</v>
      </c>
      <c r="C787" s="8"/>
      <c r="D787" s="8">
        <v>53800</v>
      </c>
      <c r="E787" s="8" t="s">
        <v>182</v>
      </c>
      <c r="F787" s="8" t="s">
        <v>0</v>
      </c>
      <c r="G787" s="14">
        <f>G780</f>
        <v>14</v>
      </c>
      <c r="H787" s="15"/>
      <c r="I787" s="35"/>
      <c r="J787" s="24"/>
      <c r="K787" s="39"/>
      <c r="L787" s="4"/>
    </row>
    <row r="788" spans="1:12" x14ac:dyDescent="0.35">
      <c r="A788" s="26" t="s">
        <v>1049</v>
      </c>
      <c r="B788" s="16" t="s">
        <v>203</v>
      </c>
      <c r="C788" s="8"/>
      <c r="D788" s="8" t="s">
        <v>204</v>
      </c>
      <c r="E788" s="8" t="s">
        <v>182</v>
      </c>
      <c r="F788" s="8" t="s">
        <v>0</v>
      </c>
      <c r="G788" s="14">
        <f>G780</f>
        <v>14</v>
      </c>
      <c r="H788" s="15"/>
      <c r="I788" s="35"/>
      <c r="J788" s="24"/>
      <c r="K788" s="3"/>
      <c r="L788" s="4"/>
    </row>
    <row r="789" spans="1:12" x14ac:dyDescent="0.35">
      <c r="A789" s="26"/>
      <c r="B789" s="22"/>
      <c r="C789" s="22"/>
      <c r="D789" s="22"/>
      <c r="E789" s="22"/>
      <c r="F789" s="22"/>
      <c r="G789" s="22"/>
      <c r="H789" s="14"/>
      <c r="I789" s="22"/>
      <c r="J789" s="24"/>
      <c r="K789" s="3"/>
      <c r="L789" s="4"/>
    </row>
    <row r="790" spans="1:12" x14ac:dyDescent="0.35">
      <c r="A790" s="26"/>
      <c r="B790" s="21" t="s">
        <v>65</v>
      </c>
      <c r="C790" s="19"/>
      <c r="D790" s="19"/>
      <c r="E790" s="19"/>
      <c r="F790" s="19"/>
      <c r="G790" s="22"/>
      <c r="H790" s="14"/>
      <c r="I790" s="22"/>
      <c r="J790" s="24"/>
      <c r="K790" s="3"/>
      <c r="L790" s="4"/>
    </row>
    <row r="791" spans="1:12" x14ac:dyDescent="0.35">
      <c r="A791" s="26" t="s">
        <v>1050</v>
      </c>
      <c r="B791" s="29" t="s">
        <v>126</v>
      </c>
      <c r="C791" s="19" t="s">
        <v>708</v>
      </c>
      <c r="D791" s="19"/>
      <c r="E791" s="19" t="s">
        <v>127</v>
      </c>
      <c r="F791" s="19" t="s">
        <v>3</v>
      </c>
      <c r="G791" s="25">
        <v>460</v>
      </c>
      <c r="H791" s="14"/>
      <c r="I791" s="22" t="s">
        <v>259</v>
      </c>
      <c r="J791" s="24"/>
      <c r="K791" s="3"/>
      <c r="L791" s="4"/>
    </row>
    <row r="792" spans="1:12" x14ac:dyDescent="0.35">
      <c r="A792" s="26" t="s">
        <v>1051</v>
      </c>
      <c r="B792" s="29" t="s">
        <v>128</v>
      </c>
      <c r="C792" s="19" t="s">
        <v>129</v>
      </c>
      <c r="D792" s="19"/>
      <c r="E792" s="19" t="s">
        <v>130</v>
      </c>
      <c r="F792" s="19" t="s">
        <v>3</v>
      </c>
      <c r="G792" s="22">
        <v>830</v>
      </c>
      <c r="H792" s="14"/>
      <c r="I792" s="22" t="s">
        <v>253</v>
      </c>
      <c r="J792" s="24"/>
      <c r="K792" s="3"/>
      <c r="L792" s="4"/>
    </row>
    <row r="793" spans="1:12" x14ac:dyDescent="0.35">
      <c r="A793" s="26" t="s">
        <v>1052</v>
      </c>
      <c r="B793" s="29" t="s">
        <v>126</v>
      </c>
      <c r="C793" s="19" t="s">
        <v>131</v>
      </c>
      <c r="D793" s="19"/>
      <c r="E793" s="19" t="s">
        <v>127</v>
      </c>
      <c r="F793" s="19" t="s">
        <v>3</v>
      </c>
      <c r="G793" s="22">
        <v>260</v>
      </c>
      <c r="H793" s="14"/>
      <c r="I793" s="22" t="s">
        <v>254</v>
      </c>
      <c r="J793" s="24"/>
      <c r="K793" s="3"/>
      <c r="L793" s="4"/>
    </row>
    <row r="794" spans="1:12" x14ac:dyDescent="0.35">
      <c r="A794" s="26" t="s">
        <v>1053</v>
      </c>
      <c r="B794" s="29" t="s">
        <v>126</v>
      </c>
      <c r="C794" s="19" t="s">
        <v>255</v>
      </c>
      <c r="D794" s="19"/>
      <c r="E794" s="19" t="s">
        <v>127</v>
      </c>
      <c r="F794" s="19" t="s">
        <v>3</v>
      </c>
      <c r="G794" s="22">
        <v>1010</v>
      </c>
      <c r="H794" s="14"/>
      <c r="I794" s="22" t="s">
        <v>260</v>
      </c>
      <c r="J794" s="24"/>
      <c r="K794" s="3"/>
      <c r="L794" s="4"/>
    </row>
    <row r="795" spans="1:12" ht="32" x14ac:dyDescent="0.35">
      <c r="A795" s="26" t="s">
        <v>1054</v>
      </c>
      <c r="B795" s="29" t="s">
        <v>132</v>
      </c>
      <c r="C795" s="19" t="s">
        <v>23</v>
      </c>
      <c r="D795" s="19"/>
      <c r="E795" s="19" t="s">
        <v>24</v>
      </c>
      <c r="F795" s="19" t="s">
        <v>3</v>
      </c>
      <c r="G795" s="22">
        <v>740</v>
      </c>
      <c r="H795" s="14"/>
      <c r="I795" s="22" t="s">
        <v>710</v>
      </c>
      <c r="J795" s="24"/>
      <c r="K795" s="3"/>
      <c r="L795" s="4"/>
    </row>
    <row r="796" spans="1:12" x14ac:dyDescent="0.35">
      <c r="A796" s="26" t="s">
        <v>1055</v>
      </c>
      <c r="B796" s="29" t="s">
        <v>133</v>
      </c>
      <c r="C796" s="19" t="s">
        <v>252</v>
      </c>
      <c r="D796" s="19"/>
      <c r="E796" s="19" t="s">
        <v>127</v>
      </c>
      <c r="F796" s="19" t="s">
        <v>3</v>
      </c>
      <c r="G796" s="22">
        <v>430</v>
      </c>
      <c r="H796" s="14"/>
      <c r="I796" s="22"/>
      <c r="J796" s="24"/>
      <c r="K796" s="3"/>
      <c r="L796" s="4"/>
    </row>
    <row r="797" spans="1:12" x14ac:dyDescent="0.35">
      <c r="A797" s="26" t="s">
        <v>1056</v>
      </c>
      <c r="B797" s="29" t="s">
        <v>126</v>
      </c>
      <c r="C797" s="19" t="s">
        <v>324</v>
      </c>
      <c r="D797" s="19"/>
      <c r="E797" s="19" t="s">
        <v>127</v>
      </c>
      <c r="F797" s="19" t="s">
        <v>3</v>
      </c>
      <c r="G797" s="22">
        <v>3600</v>
      </c>
      <c r="H797" s="14"/>
      <c r="I797" s="22" t="s">
        <v>709</v>
      </c>
      <c r="J797" s="24"/>
      <c r="K797" s="3"/>
      <c r="L797" s="4"/>
    </row>
    <row r="798" spans="1:12" ht="32" x14ac:dyDescent="0.35">
      <c r="A798" s="26" t="s">
        <v>1057</v>
      </c>
      <c r="B798" s="29" t="s">
        <v>275</v>
      </c>
      <c r="C798" s="19">
        <v>91925</v>
      </c>
      <c r="D798" s="19"/>
      <c r="E798" s="19" t="s">
        <v>21</v>
      </c>
      <c r="F798" s="19" t="s">
        <v>3</v>
      </c>
      <c r="G798" s="22">
        <f>G792+G794+G795</f>
        <v>2580</v>
      </c>
      <c r="H798" s="14"/>
      <c r="I798" s="22"/>
      <c r="J798" s="24"/>
      <c r="K798" s="3"/>
      <c r="L798" s="4"/>
    </row>
    <row r="799" spans="1:12" x14ac:dyDescent="0.35">
      <c r="A799" s="26" t="s">
        <v>1058</v>
      </c>
      <c r="B799" s="29" t="s">
        <v>70</v>
      </c>
      <c r="C799" s="19"/>
      <c r="D799" s="19"/>
      <c r="E799" s="19"/>
      <c r="F799" s="19" t="s">
        <v>67</v>
      </c>
      <c r="G799" s="22">
        <v>90</v>
      </c>
      <c r="H799" s="14"/>
      <c r="I799" s="22"/>
      <c r="J799" s="24"/>
      <c r="K799" s="3"/>
      <c r="L799" s="4"/>
    </row>
    <row r="800" spans="1:12" x14ac:dyDescent="0.35">
      <c r="A800" s="26" t="s">
        <v>1059</v>
      </c>
      <c r="B800" s="16" t="s">
        <v>233</v>
      </c>
      <c r="C800" s="8"/>
      <c r="D800" s="8"/>
      <c r="E800" s="8"/>
      <c r="F800" s="8" t="s">
        <v>0</v>
      </c>
      <c r="G800" s="14">
        <f>3*G799</f>
        <v>270</v>
      </c>
      <c r="H800" s="14"/>
      <c r="I800" s="8"/>
    </row>
    <row r="801" spans="1:12" x14ac:dyDescent="0.35">
      <c r="A801" s="26" t="s">
        <v>1060</v>
      </c>
      <c r="B801" s="29" t="s">
        <v>74</v>
      </c>
      <c r="C801" s="19"/>
      <c r="D801" s="19"/>
      <c r="E801" s="19"/>
      <c r="F801" s="19" t="s">
        <v>67</v>
      </c>
      <c r="G801" s="22">
        <v>40</v>
      </c>
      <c r="H801" s="14"/>
      <c r="I801" s="22"/>
      <c r="J801" s="24"/>
      <c r="K801" s="3"/>
      <c r="L801" s="4"/>
    </row>
    <row r="802" spans="1:12" x14ac:dyDescent="0.35">
      <c r="A802" s="26" t="s">
        <v>1061</v>
      </c>
      <c r="B802" s="29" t="s">
        <v>134</v>
      </c>
      <c r="C802" s="19" t="s">
        <v>135</v>
      </c>
      <c r="D802" s="19"/>
      <c r="E802" s="19" t="s">
        <v>21</v>
      </c>
      <c r="F802" s="19" t="s">
        <v>3</v>
      </c>
      <c r="G802" s="22">
        <v>30</v>
      </c>
      <c r="H802" s="14"/>
      <c r="I802" s="22"/>
      <c r="J802" s="24"/>
      <c r="K802" s="3"/>
      <c r="L802" s="4"/>
    </row>
    <row r="803" spans="1:12" x14ac:dyDescent="0.35">
      <c r="A803" s="26" t="s">
        <v>1062</v>
      </c>
      <c r="B803" s="29" t="s">
        <v>277</v>
      </c>
      <c r="C803" s="19"/>
      <c r="D803" s="19"/>
      <c r="E803" s="19" t="s">
        <v>21</v>
      </c>
      <c r="F803" s="19" t="s">
        <v>0</v>
      </c>
      <c r="G803" s="22">
        <f>G798*3</f>
        <v>7740</v>
      </c>
      <c r="H803" s="15"/>
      <c r="I803" s="22"/>
      <c r="J803" s="24"/>
      <c r="K803" s="3"/>
      <c r="L803" s="4"/>
    </row>
    <row r="804" spans="1:12" x14ac:dyDescent="0.35">
      <c r="A804" s="26" t="s">
        <v>1063</v>
      </c>
      <c r="B804" s="29" t="s">
        <v>246</v>
      </c>
      <c r="C804" s="19"/>
      <c r="D804" s="19"/>
      <c r="E804" s="19"/>
      <c r="F804" s="19" t="s">
        <v>0</v>
      </c>
      <c r="G804" s="22">
        <f>G803+G800*2</f>
        <v>8280</v>
      </c>
      <c r="H804" s="15"/>
      <c r="I804" s="22"/>
      <c r="J804" s="24"/>
      <c r="K804" s="3"/>
      <c r="L804" s="4"/>
    </row>
    <row r="805" spans="1:12" ht="32" x14ac:dyDescent="0.35">
      <c r="A805" s="26" t="s">
        <v>1064</v>
      </c>
      <c r="B805" s="16" t="s">
        <v>136</v>
      </c>
      <c r="C805" s="8"/>
      <c r="D805" s="8"/>
      <c r="E805" s="8" t="s">
        <v>182</v>
      </c>
      <c r="F805" s="8" t="s">
        <v>3</v>
      </c>
      <c r="G805" s="22">
        <f>G797+G792</f>
        <v>4430</v>
      </c>
      <c r="H805" s="15"/>
      <c r="I805" s="22"/>
      <c r="J805" s="24"/>
      <c r="K805" s="3"/>
      <c r="L805" s="4"/>
    </row>
    <row r="806" spans="1:12" x14ac:dyDescent="0.35">
      <c r="A806" s="26" t="s">
        <v>1065</v>
      </c>
      <c r="B806" s="16" t="s">
        <v>214</v>
      </c>
      <c r="C806" s="8"/>
      <c r="D806" s="8"/>
      <c r="E806" s="8" t="s">
        <v>182</v>
      </c>
      <c r="F806" s="8" t="s">
        <v>0</v>
      </c>
      <c r="G806" s="22">
        <f>G805*3</f>
        <v>13290</v>
      </c>
      <c r="H806" s="35"/>
      <c r="I806" s="8"/>
      <c r="J806" s="24"/>
    </row>
    <row r="807" spans="1:12" x14ac:dyDescent="0.35">
      <c r="A807" s="26"/>
      <c r="B807" s="34"/>
      <c r="C807" s="28"/>
      <c r="D807" s="28"/>
      <c r="E807" s="28"/>
      <c r="F807" s="28"/>
      <c r="G807" s="10"/>
      <c r="H807" s="14"/>
      <c r="I807" s="14"/>
      <c r="J807" s="24"/>
      <c r="K807" s="3"/>
      <c r="L807" s="4"/>
    </row>
    <row r="808" spans="1:12" x14ac:dyDescent="0.35">
      <c r="A808" s="26" t="s">
        <v>1066</v>
      </c>
      <c r="B808" s="34" t="s">
        <v>713</v>
      </c>
      <c r="C808" s="28"/>
      <c r="D808" s="28"/>
      <c r="E808" s="28"/>
      <c r="F808" s="28"/>
      <c r="G808" s="36"/>
      <c r="H808" s="14"/>
      <c r="I808" s="10"/>
      <c r="J808" s="24"/>
      <c r="K808" s="3"/>
      <c r="L808" s="4"/>
    </row>
    <row r="809" spans="1:12" x14ac:dyDescent="0.35">
      <c r="A809" s="26"/>
      <c r="B809" s="34" t="s">
        <v>28</v>
      </c>
      <c r="C809" s="28"/>
      <c r="D809" s="28"/>
      <c r="E809" s="28"/>
      <c r="F809" s="28"/>
      <c r="G809" s="36"/>
      <c r="H809" s="14"/>
      <c r="I809" s="10"/>
      <c r="J809" s="24"/>
      <c r="K809" s="3"/>
      <c r="L809" s="4"/>
    </row>
    <row r="810" spans="1:12" x14ac:dyDescent="0.35">
      <c r="A810" s="26" t="s">
        <v>1067</v>
      </c>
      <c r="B810" s="9" t="s">
        <v>706</v>
      </c>
      <c r="C810" s="8" t="s">
        <v>314</v>
      </c>
      <c r="D810" s="8" t="s">
        <v>315</v>
      </c>
      <c r="E810" s="8" t="s">
        <v>190</v>
      </c>
      <c r="F810" s="8" t="s">
        <v>10</v>
      </c>
      <c r="G810" s="14">
        <v>1</v>
      </c>
      <c r="H810" s="14"/>
      <c r="I810" s="14"/>
      <c r="J810" s="24"/>
      <c r="K810" s="3"/>
      <c r="L810" s="4"/>
    </row>
    <row r="811" spans="1:12" x14ac:dyDescent="0.35">
      <c r="A811" s="26" t="s">
        <v>1068</v>
      </c>
      <c r="B811" s="9" t="s">
        <v>85</v>
      </c>
      <c r="C811" s="8" t="s">
        <v>191</v>
      </c>
      <c r="D811" s="8"/>
      <c r="E811" s="8" t="s">
        <v>86</v>
      </c>
      <c r="F811" s="8" t="s">
        <v>0</v>
      </c>
      <c r="G811" s="10">
        <f>1*G810</f>
        <v>1</v>
      </c>
      <c r="H811" s="14"/>
      <c r="I811" s="10"/>
      <c r="J811" s="24"/>
      <c r="K811" s="3"/>
      <c r="L811" s="4"/>
    </row>
    <row r="812" spans="1:12" x14ac:dyDescent="0.35">
      <c r="A812" s="26" t="s">
        <v>1069</v>
      </c>
      <c r="B812" s="16" t="s">
        <v>87</v>
      </c>
      <c r="C812" s="8" t="s">
        <v>88</v>
      </c>
      <c r="D812" s="8"/>
      <c r="E812" s="8" t="s">
        <v>86</v>
      </c>
      <c r="F812" s="8" t="s">
        <v>0</v>
      </c>
      <c r="G812" s="14">
        <f>1*G810</f>
        <v>1</v>
      </c>
      <c r="H812" s="14"/>
      <c r="I812" s="10"/>
      <c r="J812" s="24"/>
      <c r="K812" s="3"/>
      <c r="L812" s="4"/>
    </row>
    <row r="813" spans="1:12" x14ac:dyDescent="0.35">
      <c r="A813" s="26" t="s">
        <v>1070</v>
      </c>
      <c r="B813" s="16" t="s">
        <v>89</v>
      </c>
      <c r="C813" s="8" t="s">
        <v>90</v>
      </c>
      <c r="D813" s="8"/>
      <c r="E813" s="8" t="s">
        <v>86</v>
      </c>
      <c r="F813" s="8" t="s">
        <v>0</v>
      </c>
      <c r="G813" s="10">
        <f>1*G810</f>
        <v>1</v>
      </c>
      <c r="H813" s="14"/>
      <c r="I813" s="10"/>
      <c r="J813" s="24"/>
      <c r="K813" s="3"/>
      <c r="L813" s="4"/>
    </row>
    <row r="814" spans="1:12" x14ac:dyDescent="0.35">
      <c r="A814" s="26" t="s">
        <v>1071</v>
      </c>
      <c r="B814" s="16" t="s">
        <v>91</v>
      </c>
      <c r="C814" s="8" t="s">
        <v>92</v>
      </c>
      <c r="D814" s="8"/>
      <c r="E814" s="8" t="s">
        <v>86</v>
      </c>
      <c r="F814" s="8" t="s">
        <v>0</v>
      </c>
      <c r="G814" s="10">
        <f>G810</f>
        <v>1</v>
      </c>
      <c r="H814" s="14"/>
      <c r="I814" s="10"/>
      <c r="J814" s="24"/>
      <c r="K814" s="3"/>
      <c r="L814" s="4"/>
    </row>
    <row r="815" spans="1:12" x14ac:dyDescent="0.35">
      <c r="A815" s="26" t="s">
        <v>1072</v>
      </c>
      <c r="B815" s="16" t="s">
        <v>247</v>
      </c>
      <c r="C815" s="28" t="s">
        <v>248</v>
      </c>
      <c r="D815" s="28"/>
      <c r="E815" s="28" t="s">
        <v>86</v>
      </c>
      <c r="F815" s="28" t="s">
        <v>0</v>
      </c>
      <c r="G815" s="10">
        <f>1*G810</f>
        <v>1</v>
      </c>
      <c r="H815" s="14"/>
      <c r="I815" s="10"/>
      <c r="J815" s="24"/>
      <c r="K815" s="3"/>
      <c r="L815" s="4"/>
    </row>
    <row r="816" spans="1:12" x14ac:dyDescent="0.35">
      <c r="A816" s="26" t="s">
        <v>1073</v>
      </c>
      <c r="B816" s="9" t="s">
        <v>9</v>
      </c>
      <c r="C816" s="8" t="s">
        <v>102</v>
      </c>
      <c r="D816" s="8"/>
      <c r="E816" s="8" t="s">
        <v>86</v>
      </c>
      <c r="F816" s="8" t="s">
        <v>0</v>
      </c>
      <c r="G816" s="14">
        <v>9</v>
      </c>
      <c r="H816" s="14"/>
      <c r="I816" s="14"/>
      <c r="J816" s="24"/>
      <c r="K816" s="3"/>
      <c r="L816" s="4"/>
    </row>
    <row r="817" spans="1:12" x14ac:dyDescent="0.35">
      <c r="A817" s="26" t="s">
        <v>1074</v>
      </c>
      <c r="B817" s="16" t="s">
        <v>100</v>
      </c>
      <c r="C817" s="8" t="s">
        <v>101</v>
      </c>
      <c r="D817" s="8"/>
      <c r="E817" s="8" t="s">
        <v>86</v>
      </c>
      <c r="F817" s="8" t="s">
        <v>0</v>
      </c>
      <c r="G817" s="14">
        <v>2</v>
      </c>
      <c r="H817" s="14"/>
      <c r="I817" s="10"/>
      <c r="J817" s="24"/>
      <c r="K817" s="3"/>
      <c r="L817" s="4"/>
    </row>
    <row r="818" spans="1:12" x14ac:dyDescent="0.35">
      <c r="A818" s="26" t="s">
        <v>1075</v>
      </c>
      <c r="B818" s="16" t="s">
        <v>96</v>
      </c>
      <c r="C818" s="8"/>
      <c r="D818" s="8"/>
      <c r="E818" s="8"/>
      <c r="F818" s="8" t="s">
        <v>0</v>
      </c>
      <c r="G818" s="10">
        <f>1*G810</f>
        <v>1</v>
      </c>
      <c r="H818" s="14"/>
      <c r="I818" s="10"/>
      <c r="J818" s="24"/>
      <c r="K818" s="3"/>
      <c r="L818" s="4"/>
    </row>
    <row r="819" spans="1:12" x14ac:dyDescent="0.35">
      <c r="A819" s="26" t="s">
        <v>1076</v>
      </c>
      <c r="B819" s="16" t="s">
        <v>97</v>
      </c>
      <c r="C819" s="8"/>
      <c r="D819" s="8"/>
      <c r="E819" s="8"/>
      <c r="F819" s="8" t="s">
        <v>0</v>
      </c>
      <c r="G819" s="10">
        <f>1*G810</f>
        <v>1</v>
      </c>
      <c r="H819" s="14"/>
      <c r="I819" s="10"/>
      <c r="J819" s="24"/>
      <c r="K819" s="3"/>
      <c r="L819" s="4"/>
    </row>
    <row r="820" spans="1:12" x14ac:dyDescent="0.35">
      <c r="A820" s="26" t="s">
        <v>1077</v>
      </c>
      <c r="B820" s="16" t="s">
        <v>98</v>
      </c>
      <c r="C820" s="28"/>
      <c r="D820" s="28"/>
      <c r="E820" s="28"/>
      <c r="F820" s="28" t="s">
        <v>0</v>
      </c>
      <c r="G820" s="10">
        <f>1*G810</f>
        <v>1</v>
      </c>
      <c r="H820" s="14"/>
      <c r="I820" s="10"/>
      <c r="J820" s="24"/>
      <c r="K820" s="3"/>
      <c r="L820" s="4"/>
    </row>
    <row r="821" spans="1:12" x14ac:dyDescent="0.35">
      <c r="A821" s="26" t="s">
        <v>1078</v>
      </c>
      <c r="B821" s="9" t="s">
        <v>99</v>
      </c>
      <c r="C821" s="8"/>
      <c r="D821" s="8"/>
      <c r="E821" s="8"/>
      <c r="F821" s="8" t="s">
        <v>0</v>
      </c>
      <c r="G821" s="14">
        <f>G816*G810</f>
        <v>9</v>
      </c>
      <c r="H821" s="15"/>
      <c r="I821" s="10"/>
      <c r="J821" s="24"/>
      <c r="K821" s="3"/>
      <c r="L821" s="4"/>
    </row>
    <row r="822" spans="1:12" x14ac:dyDescent="0.35">
      <c r="A822" s="26" t="s">
        <v>1079</v>
      </c>
      <c r="B822" s="9" t="s">
        <v>192</v>
      </c>
      <c r="C822" s="8"/>
      <c r="D822" s="8" t="s">
        <v>193</v>
      </c>
      <c r="E822" s="8" t="s">
        <v>182</v>
      </c>
      <c r="F822" s="8" t="s">
        <v>0</v>
      </c>
      <c r="G822" s="10">
        <f>2*G810</f>
        <v>2</v>
      </c>
      <c r="H822" s="15"/>
      <c r="I822" s="10"/>
      <c r="J822" s="24"/>
      <c r="K822" s="3"/>
      <c r="L822" s="4"/>
    </row>
    <row r="823" spans="1:12" x14ac:dyDescent="0.35">
      <c r="A823" s="26" t="s">
        <v>1080</v>
      </c>
      <c r="B823" s="16" t="s">
        <v>187</v>
      </c>
      <c r="C823" s="8" t="s">
        <v>194</v>
      </c>
      <c r="D823" s="8" t="s">
        <v>195</v>
      </c>
      <c r="E823" s="8" t="s">
        <v>190</v>
      </c>
      <c r="F823" s="8" t="s">
        <v>0</v>
      </c>
      <c r="G823" s="14">
        <f>G816+G810</f>
        <v>10</v>
      </c>
      <c r="H823" s="15"/>
      <c r="I823" s="10"/>
      <c r="J823" s="24"/>
      <c r="K823" s="3"/>
      <c r="L823" s="4"/>
    </row>
    <row r="824" spans="1:12" x14ac:dyDescent="0.35">
      <c r="A824" s="26" t="s">
        <v>1081</v>
      </c>
      <c r="B824" s="16" t="s">
        <v>177</v>
      </c>
      <c r="C824" s="8" t="s">
        <v>196</v>
      </c>
      <c r="D824" s="8" t="s">
        <v>197</v>
      </c>
      <c r="E824" s="8" t="s">
        <v>190</v>
      </c>
      <c r="F824" s="8" t="s">
        <v>0</v>
      </c>
      <c r="G824" s="14">
        <f>60*G810</f>
        <v>60</v>
      </c>
      <c r="H824" s="15"/>
      <c r="I824" s="8"/>
      <c r="J824" s="24"/>
      <c r="K824" s="3"/>
      <c r="L824" s="4"/>
    </row>
    <row r="825" spans="1:12" x14ac:dyDescent="0.35">
      <c r="A825" s="26" t="s">
        <v>1082</v>
      </c>
      <c r="B825" s="16" t="s">
        <v>198</v>
      </c>
      <c r="C825" s="8"/>
      <c r="D825" s="8" t="s">
        <v>199</v>
      </c>
      <c r="E825" s="8" t="s">
        <v>182</v>
      </c>
      <c r="F825" s="8" t="s">
        <v>0</v>
      </c>
      <c r="G825" s="14">
        <f>2*G810</f>
        <v>2</v>
      </c>
      <c r="H825" s="35"/>
      <c r="I825" s="35"/>
      <c r="J825" s="24"/>
      <c r="K825" s="3"/>
      <c r="L825" s="4"/>
    </row>
    <row r="826" spans="1:12" x14ac:dyDescent="0.35">
      <c r="A826" s="26"/>
      <c r="B826" s="9"/>
      <c r="C826" s="8"/>
      <c r="D826" s="8"/>
      <c r="E826" s="8"/>
      <c r="F826" s="8"/>
      <c r="G826" s="22"/>
      <c r="H826" s="15"/>
      <c r="I826" s="35"/>
      <c r="J826" s="24"/>
      <c r="K826" s="3"/>
      <c r="L826" s="4"/>
    </row>
    <row r="827" spans="1:12" x14ac:dyDescent="0.35">
      <c r="A827" s="26"/>
      <c r="B827" s="34" t="s">
        <v>57</v>
      </c>
      <c r="C827" s="8"/>
      <c r="D827" s="8"/>
      <c r="E827" s="8"/>
      <c r="F827" s="8"/>
      <c r="G827" s="19"/>
      <c r="H827" s="15"/>
      <c r="I827" s="35"/>
      <c r="J827" s="24"/>
      <c r="K827" s="3"/>
      <c r="L827" s="4"/>
    </row>
    <row r="828" spans="1:12" x14ac:dyDescent="0.35">
      <c r="A828" s="26" t="s">
        <v>1083</v>
      </c>
      <c r="B828" s="9" t="s">
        <v>104</v>
      </c>
      <c r="C828" s="8" t="s">
        <v>316</v>
      </c>
      <c r="D828" s="8"/>
      <c r="E828" s="8" t="s">
        <v>86</v>
      </c>
      <c r="F828" s="8" t="s">
        <v>0</v>
      </c>
      <c r="G828" s="14">
        <f>G811*2</f>
        <v>2</v>
      </c>
      <c r="H828" s="15"/>
      <c r="I828" s="35"/>
      <c r="J828" s="24"/>
      <c r="K828" s="3"/>
      <c r="L828" s="4"/>
    </row>
    <row r="829" spans="1:12" x14ac:dyDescent="0.35">
      <c r="A829" s="26" t="s">
        <v>1084</v>
      </c>
      <c r="B829" s="16" t="s">
        <v>249</v>
      </c>
      <c r="C829" s="8" t="s">
        <v>250</v>
      </c>
      <c r="D829" s="8"/>
      <c r="E829" s="8" t="s">
        <v>86</v>
      </c>
      <c r="F829" s="8" t="s">
        <v>0</v>
      </c>
      <c r="G829" s="14">
        <v>48</v>
      </c>
      <c r="H829" s="15"/>
      <c r="I829" s="35"/>
      <c r="J829" s="24"/>
      <c r="K829" s="3"/>
      <c r="L829" s="4"/>
    </row>
    <row r="830" spans="1:12" x14ac:dyDescent="0.35">
      <c r="A830" s="26" t="s">
        <v>1085</v>
      </c>
      <c r="B830" s="16" t="s">
        <v>105</v>
      </c>
      <c r="C830" s="8" t="s">
        <v>125</v>
      </c>
      <c r="D830" s="8"/>
      <c r="E830" s="8" t="s">
        <v>86</v>
      </c>
      <c r="F830" s="8" t="s">
        <v>0</v>
      </c>
      <c r="G830" s="14">
        <v>6</v>
      </c>
      <c r="H830" s="8"/>
      <c r="I830" s="35"/>
      <c r="J830" s="24"/>
      <c r="K830" s="3"/>
      <c r="L830" s="4"/>
    </row>
    <row r="831" spans="1:12" x14ac:dyDescent="0.35">
      <c r="A831" s="26" t="s">
        <v>1086</v>
      </c>
      <c r="B831" s="16" t="s">
        <v>109</v>
      </c>
      <c r="C831" s="8" t="s">
        <v>110</v>
      </c>
      <c r="D831" s="8"/>
      <c r="E831" s="8" t="s">
        <v>86</v>
      </c>
      <c r="F831" s="8" t="s">
        <v>0</v>
      </c>
      <c r="G831" s="19">
        <f>G811</f>
        <v>1</v>
      </c>
      <c r="H831" s="15"/>
      <c r="I831" s="35"/>
      <c r="J831" s="24"/>
      <c r="K831" s="3"/>
      <c r="L831" s="4"/>
    </row>
    <row r="832" spans="1:12" x14ac:dyDescent="0.35">
      <c r="A832" s="26" t="s">
        <v>1087</v>
      </c>
      <c r="B832" s="16" t="s">
        <v>111</v>
      </c>
      <c r="C832" s="8"/>
      <c r="D832" s="8"/>
      <c r="E832" s="8"/>
      <c r="F832" s="8" t="s">
        <v>0</v>
      </c>
      <c r="G832" s="14">
        <f>G831</f>
        <v>1</v>
      </c>
      <c r="H832" s="15"/>
      <c r="I832" s="35"/>
      <c r="J832" s="24"/>
      <c r="K832" s="3"/>
      <c r="L832" s="4"/>
    </row>
    <row r="833" spans="1:12" x14ac:dyDescent="0.35">
      <c r="A833" s="26" t="s">
        <v>1088</v>
      </c>
      <c r="B833" s="16" t="s">
        <v>112</v>
      </c>
      <c r="C833" s="8" t="s">
        <v>113</v>
      </c>
      <c r="D833" s="8"/>
      <c r="E833" s="8" t="s">
        <v>114</v>
      </c>
      <c r="F833" s="8" t="s">
        <v>0</v>
      </c>
      <c r="G833" s="14">
        <v>7</v>
      </c>
      <c r="H833" s="15"/>
      <c r="I833" s="35"/>
      <c r="J833" s="24"/>
      <c r="K833" s="3"/>
      <c r="L833" s="4"/>
    </row>
    <row r="834" spans="1:12" x14ac:dyDescent="0.35">
      <c r="A834" s="26" t="s">
        <v>1089</v>
      </c>
      <c r="B834" s="16" t="s">
        <v>115</v>
      </c>
      <c r="C834" s="8"/>
      <c r="D834" s="8"/>
      <c r="E834" s="8" t="s">
        <v>116</v>
      </c>
      <c r="F834" s="8" t="s">
        <v>0</v>
      </c>
      <c r="G834" s="14">
        <f>G833</f>
        <v>7</v>
      </c>
      <c r="H834" s="15"/>
      <c r="I834" s="35"/>
      <c r="J834" s="24"/>
      <c r="K834" s="3"/>
      <c r="L834" s="4"/>
    </row>
    <row r="835" spans="1:12" x14ac:dyDescent="0.35">
      <c r="A835" s="26" t="s">
        <v>1090</v>
      </c>
      <c r="B835" s="16" t="s">
        <v>117</v>
      </c>
      <c r="C835" s="8" t="s">
        <v>118</v>
      </c>
      <c r="D835" s="8"/>
      <c r="E835" s="8" t="s">
        <v>86</v>
      </c>
      <c r="F835" s="8" t="s">
        <v>0</v>
      </c>
      <c r="G835" s="14">
        <f>G837-1</f>
        <v>6</v>
      </c>
      <c r="H835" s="15"/>
      <c r="I835" s="35"/>
      <c r="J835" s="24"/>
      <c r="K835" s="3"/>
      <c r="L835" s="4"/>
    </row>
    <row r="836" spans="1:12" x14ac:dyDescent="0.35">
      <c r="A836" s="26" t="s">
        <v>1091</v>
      </c>
      <c r="B836" s="16" t="s">
        <v>119</v>
      </c>
      <c r="C836" s="8" t="s">
        <v>251</v>
      </c>
      <c r="D836" s="8"/>
      <c r="E836" s="8" t="s">
        <v>86</v>
      </c>
      <c r="F836" s="8" t="s">
        <v>0</v>
      </c>
      <c r="G836" s="14">
        <f>91+2*19+3*72+4*5+G839+2*G811</f>
        <v>554</v>
      </c>
      <c r="H836" s="15"/>
      <c r="I836" s="35"/>
      <c r="J836" s="24"/>
      <c r="K836" s="39" t="s">
        <v>317</v>
      </c>
      <c r="L836" s="4"/>
    </row>
    <row r="837" spans="1:12" x14ac:dyDescent="0.35">
      <c r="A837" s="26" t="s">
        <v>1092</v>
      </c>
      <c r="B837" s="16" t="s">
        <v>256</v>
      </c>
      <c r="C837" s="8" t="s">
        <v>257</v>
      </c>
      <c r="D837" s="8"/>
      <c r="E837" s="8" t="s">
        <v>258</v>
      </c>
      <c r="F837" s="8" t="s">
        <v>0</v>
      </c>
      <c r="G837" s="14">
        <f>G833</f>
        <v>7</v>
      </c>
      <c r="H837" s="15"/>
      <c r="I837" s="35"/>
      <c r="J837" s="24"/>
      <c r="K837" s="3"/>
      <c r="L837" s="4"/>
    </row>
    <row r="838" spans="1:12" x14ac:dyDescent="0.35">
      <c r="A838" s="26" t="s">
        <v>1093</v>
      </c>
      <c r="B838" s="16" t="s">
        <v>120</v>
      </c>
      <c r="C838" s="8"/>
      <c r="D838" s="8"/>
      <c r="E838" s="8"/>
      <c r="F838" s="8" t="s">
        <v>0</v>
      </c>
      <c r="G838" s="14">
        <f>G833</f>
        <v>7</v>
      </c>
      <c r="H838" s="15"/>
      <c r="I838" s="35"/>
      <c r="J838" s="24"/>
      <c r="L838" s="4"/>
    </row>
    <row r="839" spans="1:12" x14ac:dyDescent="0.35">
      <c r="A839" s="26" t="s">
        <v>1094</v>
      </c>
      <c r="B839" s="16" t="s">
        <v>121</v>
      </c>
      <c r="C839" s="8" t="s">
        <v>122</v>
      </c>
      <c r="D839" s="8"/>
      <c r="E839" s="8" t="s">
        <v>86</v>
      </c>
      <c r="F839" s="8" t="s">
        <v>0</v>
      </c>
      <c r="G839" s="14">
        <v>187</v>
      </c>
      <c r="H839" s="15"/>
      <c r="I839" s="35"/>
      <c r="J839" s="24"/>
      <c r="K839" s="3"/>
      <c r="L839" s="4"/>
    </row>
    <row r="840" spans="1:12" x14ac:dyDescent="0.35">
      <c r="A840" s="26" t="s">
        <v>1095</v>
      </c>
      <c r="B840" s="16" t="s">
        <v>202</v>
      </c>
      <c r="C840" s="8"/>
      <c r="D840" s="8">
        <v>53800</v>
      </c>
      <c r="E840" s="8" t="s">
        <v>182</v>
      </c>
      <c r="F840" s="8" t="s">
        <v>0</v>
      </c>
      <c r="G840" s="14">
        <f>G833</f>
        <v>7</v>
      </c>
      <c r="H840" s="15"/>
      <c r="I840" s="35"/>
      <c r="J840" s="24"/>
      <c r="K840" s="39"/>
      <c r="L840" s="4"/>
    </row>
    <row r="841" spans="1:12" x14ac:dyDescent="0.35">
      <c r="A841" s="26" t="s">
        <v>1096</v>
      </c>
      <c r="B841" s="16" t="s">
        <v>203</v>
      </c>
      <c r="C841" s="8"/>
      <c r="D841" s="8" t="s">
        <v>204</v>
      </c>
      <c r="E841" s="8" t="s">
        <v>182</v>
      </c>
      <c r="F841" s="8" t="s">
        <v>0</v>
      </c>
      <c r="G841" s="14">
        <f>G833</f>
        <v>7</v>
      </c>
      <c r="H841" s="15"/>
      <c r="I841" s="35"/>
      <c r="J841" s="24"/>
      <c r="K841" s="3"/>
      <c r="L841" s="4"/>
    </row>
    <row r="842" spans="1:12" x14ac:dyDescent="0.35">
      <c r="A842" s="26"/>
      <c r="B842" s="22"/>
      <c r="C842" s="22"/>
      <c r="D842" s="22"/>
      <c r="E842" s="22"/>
      <c r="F842" s="22"/>
      <c r="G842" s="22"/>
      <c r="H842" s="14"/>
      <c r="I842" s="22"/>
      <c r="J842" s="24"/>
      <c r="K842" s="3"/>
      <c r="L842" s="4"/>
    </row>
    <row r="843" spans="1:12" x14ac:dyDescent="0.35">
      <c r="A843" s="26"/>
      <c r="B843" s="21" t="s">
        <v>65</v>
      </c>
      <c r="C843" s="19"/>
      <c r="D843" s="19"/>
      <c r="E843" s="19"/>
      <c r="F843" s="19"/>
      <c r="G843" s="22"/>
      <c r="H843" s="14"/>
      <c r="I843" s="22"/>
      <c r="J843" s="24"/>
      <c r="K843" s="3"/>
      <c r="L843" s="4"/>
    </row>
    <row r="844" spans="1:12" x14ac:dyDescent="0.35">
      <c r="A844" s="26" t="s">
        <v>1097</v>
      </c>
      <c r="B844" s="29" t="s">
        <v>126</v>
      </c>
      <c r="C844" s="19" t="s">
        <v>708</v>
      </c>
      <c r="D844" s="19"/>
      <c r="E844" s="19" t="s">
        <v>127</v>
      </c>
      <c r="F844" s="19" t="s">
        <v>3</v>
      </c>
      <c r="G844" s="25">
        <v>280</v>
      </c>
      <c r="H844" s="14"/>
      <c r="I844" s="22" t="s">
        <v>259</v>
      </c>
      <c r="J844" s="24"/>
      <c r="K844" s="3"/>
      <c r="L844" s="4"/>
    </row>
    <row r="845" spans="1:12" x14ac:dyDescent="0.35">
      <c r="A845" s="26" t="s">
        <v>1098</v>
      </c>
      <c r="B845" s="29" t="s">
        <v>128</v>
      </c>
      <c r="C845" s="19" t="s">
        <v>129</v>
      </c>
      <c r="D845" s="19"/>
      <c r="E845" s="19" t="s">
        <v>130</v>
      </c>
      <c r="F845" s="19" t="s">
        <v>3</v>
      </c>
      <c r="G845" s="22">
        <v>370</v>
      </c>
      <c r="H845" s="14"/>
      <c r="I845" s="22" t="s">
        <v>253</v>
      </c>
      <c r="J845" s="24"/>
      <c r="K845" s="3"/>
      <c r="L845" s="4"/>
    </row>
    <row r="846" spans="1:12" x14ac:dyDescent="0.35">
      <c r="A846" s="26" t="s">
        <v>1099</v>
      </c>
      <c r="B846" s="29" t="s">
        <v>126</v>
      </c>
      <c r="C846" s="19" t="s">
        <v>131</v>
      </c>
      <c r="D846" s="19"/>
      <c r="E846" s="19" t="s">
        <v>127</v>
      </c>
      <c r="F846" s="19" t="s">
        <v>3</v>
      </c>
      <c r="G846" s="22">
        <v>70</v>
      </c>
      <c r="H846" s="14"/>
      <c r="I846" s="22" t="s">
        <v>254</v>
      </c>
      <c r="J846" s="24"/>
      <c r="K846" s="3"/>
      <c r="L846" s="4"/>
    </row>
    <row r="847" spans="1:12" x14ac:dyDescent="0.35">
      <c r="A847" s="26" t="s">
        <v>1100</v>
      </c>
      <c r="B847" s="29" t="s">
        <v>126</v>
      </c>
      <c r="C847" s="19" t="s">
        <v>255</v>
      </c>
      <c r="D847" s="19"/>
      <c r="E847" s="19" t="s">
        <v>127</v>
      </c>
      <c r="F847" s="19" t="s">
        <v>3</v>
      </c>
      <c r="G847" s="22">
        <v>650</v>
      </c>
      <c r="H847" s="14"/>
      <c r="I847" s="22" t="s">
        <v>260</v>
      </c>
      <c r="J847" s="24"/>
      <c r="K847" s="3"/>
      <c r="L847" s="4"/>
    </row>
    <row r="848" spans="1:12" ht="32" x14ac:dyDescent="0.35">
      <c r="A848" s="26" t="s">
        <v>1101</v>
      </c>
      <c r="B848" s="29" t="s">
        <v>132</v>
      </c>
      <c r="C848" s="19" t="s">
        <v>23</v>
      </c>
      <c r="D848" s="19"/>
      <c r="E848" s="19" t="s">
        <v>24</v>
      </c>
      <c r="F848" s="19" t="s">
        <v>3</v>
      </c>
      <c r="G848" s="22">
        <v>370</v>
      </c>
      <c r="H848" s="14"/>
      <c r="I848" s="22" t="s">
        <v>710</v>
      </c>
      <c r="J848" s="24"/>
      <c r="K848" s="3"/>
      <c r="L848" s="4"/>
    </row>
    <row r="849" spans="1:12" x14ac:dyDescent="0.35">
      <c r="A849" s="26" t="s">
        <v>1102</v>
      </c>
      <c r="B849" s="29" t="s">
        <v>133</v>
      </c>
      <c r="C849" s="19" t="s">
        <v>252</v>
      </c>
      <c r="D849" s="19"/>
      <c r="E849" s="19" t="s">
        <v>127</v>
      </c>
      <c r="F849" s="19" t="s">
        <v>3</v>
      </c>
      <c r="G849" s="22">
        <v>400</v>
      </c>
      <c r="H849" s="14"/>
      <c r="I849" s="22"/>
      <c r="J849" s="24"/>
      <c r="K849" s="3"/>
      <c r="L849" s="4"/>
    </row>
    <row r="850" spans="1:12" x14ac:dyDescent="0.35">
      <c r="A850" s="26" t="s">
        <v>1103</v>
      </c>
      <c r="B850" s="29" t="s">
        <v>126</v>
      </c>
      <c r="C850" s="19" t="s">
        <v>324</v>
      </c>
      <c r="D850" s="19"/>
      <c r="E850" s="19" t="s">
        <v>127</v>
      </c>
      <c r="F850" s="19" t="s">
        <v>3</v>
      </c>
      <c r="G850" s="22">
        <v>3640</v>
      </c>
      <c r="H850" s="14"/>
      <c r="I850" s="22" t="s">
        <v>709</v>
      </c>
      <c r="J850" s="24"/>
      <c r="K850" s="3"/>
      <c r="L850" s="4"/>
    </row>
    <row r="851" spans="1:12" ht="32" x14ac:dyDescent="0.35">
      <c r="A851" s="26" t="s">
        <v>1104</v>
      </c>
      <c r="B851" s="29" t="s">
        <v>275</v>
      </c>
      <c r="C851" s="19">
        <v>91925</v>
      </c>
      <c r="D851" s="19"/>
      <c r="E851" s="19" t="s">
        <v>21</v>
      </c>
      <c r="F851" s="19" t="s">
        <v>3</v>
      </c>
      <c r="G851" s="22">
        <f>G845+G847+G848</f>
        <v>1390</v>
      </c>
      <c r="H851" s="14"/>
      <c r="I851" s="22"/>
      <c r="J851" s="24"/>
      <c r="K851" s="3"/>
      <c r="L851" s="4"/>
    </row>
    <row r="852" spans="1:12" x14ac:dyDescent="0.35">
      <c r="A852" s="26" t="s">
        <v>1105</v>
      </c>
      <c r="B852" s="29" t="s">
        <v>70</v>
      </c>
      <c r="C852" s="19"/>
      <c r="D852" s="19"/>
      <c r="E852" s="19"/>
      <c r="F852" s="19" t="s">
        <v>67</v>
      </c>
      <c r="G852" s="22">
        <v>30</v>
      </c>
      <c r="H852" s="14"/>
      <c r="I852" s="22"/>
      <c r="J852" s="24"/>
      <c r="K852" s="3"/>
      <c r="L852" s="4"/>
    </row>
    <row r="853" spans="1:12" x14ac:dyDescent="0.35">
      <c r="A853" s="26" t="s">
        <v>1106</v>
      </c>
      <c r="B853" s="16" t="s">
        <v>233</v>
      </c>
      <c r="C853" s="8"/>
      <c r="D853" s="8"/>
      <c r="E853" s="8"/>
      <c r="F853" s="8" t="s">
        <v>0</v>
      </c>
      <c r="G853" s="14">
        <f>3*G852</f>
        <v>90</v>
      </c>
      <c r="H853" s="14"/>
      <c r="I853" s="8"/>
    </row>
    <row r="854" spans="1:12" x14ac:dyDescent="0.35">
      <c r="A854" s="26" t="s">
        <v>1107</v>
      </c>
      <c r="B854" s="29" t="s">
        <v>74</v>
      </c>
      <c r="C854" s="19"/>
      <c r="D854" s="19"/>
      <c r="E854" s="19"/>
      <c r="F854" s="19" t="s">
        <v>67</v>
      </c>
      <c r="G854" s="22">
        <v>20</v>
      </c>
      <c r="H854" s="14"/>
      <c r="I854" s="22"/>
      <c r="J854" s="24"/>
      <c r="K854" s="3"/>
      <c r="L854" s="4"/>
    </row>
    <row r="855" spans="1:12" x14ac:dyDescent="0.35">
      <c r="A855" s="26" t="s">
        <v>1108</v>
      </c>
      <c r="B855" s="29" t="s">
        <v>134</v>
      </c>
      <c r="C855" s="19" t="s">
        <v>135</v>
      </c>
      <c r="D855" s="19"/>
      <c r="E855" s="19" t="s">
        <v>21</v>
      </c>
      <c r="F855" s="19" t="s">
        <v>3</v>
      </c>
      <c r="G855" s="22">
        <v>10</v>
      </c>
      <c r="H855" s="14"/>
      <c r="I855" s="22"/>
      <c r="J855" s="24"/>
      <c r="K855" s="3"/>
      <c r="L855" s="4"/>
    </row>
    <row r="856" spans="1:12" x14ac:dyDescent="0.35">
      <c r="A856" s="26" t="s">
        <v>1109</v>
      </c>
      <c r="B856" s="29" t="s">
        <v>277</v>
      </c>
      <c r="C856" s="19"/>
      <c r="D856" s="19"/>
      <c r="E856" s="19" t="s">
        <v>21</v>
      </c>
      <c r="F856" s="19" t="s">
        <v>0</v>
      </c>
      <c r="G856" s="22">
        <f>G851*3</f>
        <v>4170</v>
      </c>
      <c r="H856" s="15"/>
      <c r="I856" s="22"/>
      <c r="J856" s="24"/>
      <c r="K856" s="3"/>
      <c r="L856" s="4"/>
    </row>
    <row r="857" spans="1:12" x14ac:dyDescent="0.35">
      <c r="A857" s="26" t="s">
        <v>1110</v>
      </c>
      <c r="B857" s="29" t="s">
        <v>246</v>
      </c>
      <c r="C857" s="19"/>
      <c r="D857" s="19"/>
      <c r="E857" s="19"/>
      <c r="F857" s="19" t="s">
        <v>0</v>
      </c>
      <c r="G857" s="22">
        <f>G856+G853*2</f>
        <v>4350</v>
      </c>
      <c r="H857" s="15"/>
      <c r="I857" s="22"/>
      <c r="J857" s="24"/>
      <c r="K857" s="3"/>
      <c r="L857" s="4"/>
    </row>
    <row r="858" spans="1:12" ht="32" x14ac:dyDescent="0.35">
      <c r="A858" s="26" t="s">
        <v>1111</v>
      </c>
      <c r="B858" s="16" t="s">
        <v>136</v>
      </c>
      <c r="C858" s="8"/>
      <c r="D858" s="8"/>
      <c r="E858" s="8" t="s">
        <v>182</v>
      </c>
      <c r="F858" s="8" t="s">
        <v>3</v>
      </c>
      <c r="G858" s="22">
        <f>G850+G845</f>
        <v>4010</v>
      </c>
      <c r="H858" s="15"/>
      <c r="I858" s="22"/>
      <c r="J858" s="24"/>
      <c r="K858" s="3"/>
      <c r="L858" s="4"/>
    </row>
    <row r="859" spans="1:12" x14ac:dyDescent="0.35">
      <c r="A859" s="26" t="s">
        <v>1112</v>
      </c>
      <c r="B859" s="16" t="s">
        <v>214</v>
      </c>
      <c r="C859" s="8"/>
      <c r="D859" s="8"/>
      <c r="E859" s="8" t="s">
        <v>182</v>
      </c>
      <c r="F859" s="8" t="s">
        <v>0</v>
      </c>
      <c r="G859" s="22">
        <f>G858*3</f>
        <v>12030</v>
      </c>
      <c r="H859" s="35"/>
      <c r="I859" s="8"/>
      <c r="J859" s="24"/>
    </row>
    <row r="860" spans="1:12" x14ac:dyDescent="0.35">
      <c r="A860" s="26"/>
      <c r="B860" s="34"/>
      <c r="C860" s="28"/>
      <c r="D860" s="28"/>
      <c r="E860" s="28"/>
      <c r="F860" s="28"/>
      <c r="G860" s="10"/>
      <c r="H860" s="14"/>
      <c r="I860" s="14"/>
      <c r="J860" s="24"/>
      <c r="K860" s="3"/>
      <c r="L860" s="4"/>
    </row>
    <row r="861" spans="1:12" x14ac:dyDescent="0.35">
      <c r="A861" s="26" t="s">
        <v>1113</v>
      </c>
      <c r="B861" s="34" t="s">
        <v>716</v>
      </c>
      <c r="C861" s="28"/>
      <c r="D861" s="28"/>
      <c r="E861" s="28"/>
      <c r="F861" s="28"/>
      <c r="G861" s="36"/>
      <c r="H861" s="14"/>
      <c r="I861" s="10"/>
      <c r="J861" s="24"/>
      <c r="K861" s="3"/>
      <c r="L861" s="4"/>
    </row>
    <row r="862" spans="1:12" x14ac:dyDescent="0.35">
      <c r="A862" s="26"/>
      <c r="B862" s="34" t="s">
        <v>28</v>
      </c>
      <c r="C862" s="28"/>
      <c r="D862" s="28"/>
      <c r="E862" s="28"/>
      <c r="F862" s="28"/>
      <c r="G862" s="36"/>
      <c r="H862" s="14"/>
      <c r="I862" s="10"/>
      <c r="J862" s="24"/>
      <c r="K862" s="3"/>
      <c r="L862" s="4"/>
    </row>
    <row r="863" spans="1:12" x14ac:dyDescent="0.35">
      <c r="A863" s="26" t="s">
        <v>1114</v>
      </c>
      <c r="B863" s="9" t="s">
        <v>706</v>
      </c>
      <c r="C863" s="8" t="s">
        <v>314</v>
      </c>
      <c r="D863" s="8" t="s">
        <v>315</v>
      </c>
      <c r="E863" s="8" t="s">
        <v>190</v>
      </c>
      <c r="F863" s="8" t="s">
        <v>10</v>
      </c>
      <c r="G863" s="14">
        <v>1</v>
      </c>
      <c r="H863" s="14"/>
      <c r="I863" s="14"/>
      <c r="J863" s="24"/>
      <c r="K863" s="3"/>
      <c r="L863" s="4"/>
    </row>
    <row r="864" spans="1:12" x14ac:dyDescent="0.35">
      <c r="A864" s="26" t="s">
        <v>1115</v>
      </c>
      <c r="B864" s="9" t="s">
        <v>85</v>
      </c>
      <c r="C864" s="8" t="s">
        <v>191</v>
      </c>
      <c r="D864" s="8"/>
      <c r="E864" s="8" t="s">
        <v>86</v>
      </c>
      <c r="F864" s="8" t="s">
        <v>0</v>
      </c>
      <c r="G864" s="10">
        <f>1*G863</f>
        <v>1</v>
      </c>
      <c r="H864" s="14"/>
      <c r="I864" s="10"/>
      <c r="J864" s="24"/>
      <c r="K864" s="3"/>
      <c r="L864" s="4"/>
    </row>
    <row r="865" spans="1:12" x14ac:dyDescent="0.35">
      <c r="A865" s="26" t="s">
        <v>1116</v>
      </c>
      <c r="B865" s="16" t="s">
        <v>87</v>
      </c>
      <c r="C865" s="8" t="s">
        <v>88</v>
      </c>
      <c r="D865" s="8"/>
      <c r="E865" s="8" t="s">
        <v>86</v>
      </c>
      <c r="F865" s="8" t="s">
        <v>0</v>
      </c>
      <c r="G865" s="14">
        <f>1*G863</f>
        <v>1</v>
      </c>
      <c r="H865" s="14"/>
      <c r="I865" s="10"/>
      <c r="J865" s="24"/>
      <c r="K865" s="3"/>
      <c r="L865" s="4"/>
    </row>
    <row r="866" spans="1:12" x14ac:dyDescent="0.35">
      <c r="A866" s="26" t="s">
        <v>1117</v>
      </c>
      <c r="B866" s="16" t="s">
        <v>89</v>
      </c>
      <c r="C866" s="8" t="s">
        <v>90</v>
      </c>
      <c r="D866" s="8"/>
      <c r="E866" s="8" t="s">
        <v>86</v>
      </c>
      <c r="F866" s="8" t="s">
        <v>0</v>
      </c>
      <c r="G866" s="10">
        <f>1*G863</f>
        <v>1</v>
      </c>
      <c r="H866" s="14"/>
      <c r="I866" s="10"/>
      <c r="J866" s="24"/>
      <c r="K866" s="3"/>
      <c r="L866" s="4"/>
    </row>
    <row r="867" spans="1:12" x14ac:dyDescent="0.35">
      <c r="A867" s="26" t="s">
        <v>1118</v>
      </c>
      <c r="B867" s="16" t="s">
        <v>91</v>
      </c>
      <c r="C867" s="8" t="s">
        <v>92</v>
      </c>
      <c r="D867" s="8"/>
      <c r="E867" s="8" t="s">
        <v>86</v>
      </c>
      <c r="F867" s="8" t="s">
        <v>0</v>
      </c>
      <c r="G867" s="10">
        <f>G863</f>
        <v>1</v>
      </c>
      <c r="H867" s="14"/>
      <c r="I867" s="10"/>
      <c r="J867" s="24"/>
      <c r="K867" s="3"/>
      <c r="L867" s="4"/>
    </row>
    <row r="868" spans="1:12" x14ac:dyDescent="0.35">
      <c r="A868" s="26" t="s">
        <v>1119</v>
      </c>
      <c r="B868" s="16" t="s">
        <v>247</v>
      </c>
      <c r="C868" s="28" t="s">
        <v>248</v>
      </c>
      <c r="D868" s="28"/>
      <c r="E868" s="28" t="s">
        <v>86</v>
      </c>
      <c r="F868" s="28" t="s">
        <v>0</v>
      </c>
      <c r="G868" s="10">
        <f>1*G863</f>
        <v>1</v>
      </c>
      <c r="H868" s="14"/>
      <c r="I868" s="10"/>
      <c r="J868" s="24"/>
      <c r="K868" s="3"/>
      <c r="L868" s="4"/>
    </row>
    <row r="869" spans="1:12" x14ac:dyDescent="0.35">
      <c r="A869" s="26" t="s">
        <v>1120</v>
      </c>
      <c r="B869" s="9" t="s">
        <v>9</v>
      </c>
      <c r="C869" s="8" t="s">
        <v>102</v>
      </c>
      <c r="D869" s="8"/>
      <c r="E869" s="8" t="s">
        <v>86</v>
      </c>
      <c r="F869" s="8" t="s">
        <v>0</v>
      </c>
      <c r="G869" s="14">
        <v>6</v>
      </c>
      <c r="H869" s="14"/>
      <c r="I869" s="14"/>
      <c r="J869" s="24"/>
      <c r="K869" s="3"/>
      <c r="L869" s="4"/>
    </row>
    <row r="870" spans="1:12" x14ac:dyDescent="0.35">
      <c r="A870" s="26" t="s">
        <v>1121</v>
      </c>
      <c r="B870" s="16" t="s">
        <v>100</v>
      </c>
      <c r="C870" s="8" t="s">
        <v>101</v>
      </c>
      <c r="D870" s="8"/>
      <c r="E870" s="8" t="s">
        <v>86</v>
      </c>
      <c r="F870" s="8" t="s">
        <v>0</v>
      </c>
      <c r="G870" s="14">
        <v>2</v>
      </c>
      <c r="H870" s="14"/>
      <c r="I870" s="10"/>
      <c r="J870" s="24"/>
      <c r="K870" s="3"/>
      <c r="L870" s="4"/>
    </row>
    <row r="871" spans="1:12" x14ac:dyDescent="0.35">
      <c r="A871" s="26" t="s">
        <v>1122</v>
      </c>
      <c r="B871" s="16" t="s">
        <v>96</v>
      </c>
      <c r="C871" s="8"/>
      <c r="D871" s="8"/>
      <c r="E871" s="8"/>
      <c r="F871" s="8" t="s">
        <v>0</v>
      </c>
      <c r="G871" s="10">
        <f>1*G863</f>
        <v>1</v>
      </c>
      <c r="H871" s="14"/>
      <c r="I871" s="10"/>
      <c r="J871" s="24"/>
      <c r="K871" s="3"/>
      <c r="L871" s="4"/>
    </row>
    <row r="872" spans="1:12" x14ac:dyDescent="0.35">
      <c r="A872" s="26" t="s">
        <v>1123</v>
      </c>
      <c r="B872" s="16" t="s">
        <v>97</v>
      </c>
      <c r="C872" s="8"/>
      <c r="D872" s="8"/>
      <c r="E872" s="8"/>
      <c r="F872" s="8" t="s">
        <v>0</v>
      </c>
      <c r="G872" s="10">
        <f>1*G863</f>
        <v>1</v>
      </c>
      <c r="H872" s="14"/>
      <c r="I872" s="10"/>
      <c r="J872" s="24"/>
      <c r="K872" s="3"/>
      <c r="L872" s="4"/>
    </row>
    <row r="873" spans="1:12" x14ac:dyDescent="0.35">
      <c r="A873" s="26" t="s">
        <v>1124</v>
      </c>
      <c r="B873" s="16" t="s">
        <v>98</v>
      </c>
      <c r="C873" s="28"/>
      <c r="D873" s="28"/>
      <c r="E873" s="28"/>
      <c r="F873" s="28" t="s">
        <v>0</v>
      </c>
      <c r="G873" s="10">
        <f>1*G863</f>
        <v>1</v>
      </c>
      <c r="H873" s="14"/>
      <c r="I873" s="10"/>
      <c r="J873" s="24"/>
      <c r="K873" s="3"/>
      <c r="L873" s="4"/>
    </row>
    <row r="874" spans="1:12" x14ac:dyDescent="0.35">
      <c r="A874" s="26" t="s">
        <v>1125</v>
      </c>
      <c r="B874" s="9" t="s">
        <v>99</v>
      </c>
      <c r="C874" s="8"/>
      <c r="D874" s="8"/>
      <c r="E874" s="8"/>
      <c r="F874" s="8" t="s">
        <v>0</v>
      </c>
      <c r="G874" s="14">
        <f>G869*G863</f>
        <v>6</v>
      </c>
      <c r="H874" s="15"/>
      <c r="I874" s="10"/>
      <c r="J874" s="24"/>
      <c r="K874" s="3"/>
      <c r="L874" s="4"/>
    </row>
    <row r="875" spans="1:12" x14ac:dyDescent="0.35">
      <c r="A875" s="26" t="s">
        <v>1126</v>
      </c>
      <c r="B875" s="9" t="s">
        <v>192</v>
      </c>
      <c r="C875" s="8"/>
      <c r="D875" s="8" t="s">
        <v>193</v>
      </c>
      <c r="E875" s="8" t="s">
        <v>182</v>
      </c>
      <c r="F875" s="8" t="s">
        <v>0</v>
      </c>
      <c r="G875" s="10">
        <f>2*G863</f>
        <v>2</v>
      </c>
      <c r="H875" s="15"/>
      <c r="I875" s="10"/>
      <c r="J875" s="24"/>
      <c r="K875" s="3"/>
      <c r="L875" s="4"/>
    </row>
    <row r="876" spans="1:12" x14ac:dyDescent="0.35">
      <c r="A876" s="26" t="s">
        <v>1127</v>
      </c>
      <c r="B876" s="16" t="s">
        <v>187</v>
      </c>
      <c r="C876" s="8" t="s">
        <v>194</v>
      </c>
      <c r="D876" s="8" t="s">
        <v>195</v>
      </c>
      <c r="E876" s="8" t="s">
        <v>190</v>
      </c>
      <c r="F876" s="8" t="s">
        <v>0</v>
      </c>
      <c r="G876" s="14">
        <f>G869+G863</f>
        <v>7</v>
      </c>
      <c r="H876" s="15"/>
      <c r="I876" s="10"/>
      <c r="J876" s="24"/>
      <c r="K876" s="3"/>
      <c r="L876" s="4"/>
    </row>
    <row r="877" spans="1:12" x14ac:dyDescent="0.35">
      <c r="A877" s="26" t="s">
        <v>1128</v>
      </c>
      <c r="B877" s="16" t="s">
        <v>177</v>
      </c>
      <c r="C877" s="8" t="s">
        <v>196</v>
      </c>
      <c r="D877" s="8" t="s">
        <v>197</v>
      </c>
      <c r="E877" s="8" t="s">
        <v>190</v>
      </c>
      <c r="F877" s="8" t="s">
        <v>0</v>
      </c>
      <c r="G877" s="14">
        <f>60*G863</f>
        <v>60</v>
      </c>
      <c r="H877" s="15"/>
      <c r="I877" s="8"/>
      <c r="J877" s="24"/>
      <c r="K877" s="3"/>
      <c r="L877" s="4"/>
    </row>
    <row r="878" spans="1:12" x14ac:dyDescent="0.35">
      <c r="A878" s="26" t="s">
        <v>1129</v>
      </c>
      <c r="B878" s="16" t="s">
        <v>198</v>
      </c>
      <c r="C878" s="8"/>
      <c r="D878" s="8" t="s">
        <v>199</v>
      </c>
      <c r="E878" s="8" t="s">
        <v>182</v>
      </c>
      <c r="F878" s="8" t="s">
        <v>0</v>
      </c>
      <c r="G878" s="14">
        <f>2*G863</f>
        <v>2</v>
      </c>
      <c r="H878" s="35"/>
      <c r="I878" s="35"/>
      <c r="J878" s="24"/>
      <c r="K878" s="3"/>
      <c r="L878" s="4"/>
    </row>
    <row r="879" spans="1:12" x14ac:dyDescent="0.35">
      <c r="A879" s="26"/>
      <c r="B879" s="9"/>
      <c r="C879" s="8"/>
      <c r="D879" s="8"/>
      <c r="E879" s="8"/>
      <c r="F879" s="8"/>
      <c r="G879" s="22"/>
      <c r="H879" s="15"/>
      <c r="I879" s="35"/>
      <c r="J879" s="24"/>
      <c r="K879" s="3"/>
      <c r="L879" s="4"/>
    </row>
    <row r="880" spans="1:12" x14ac:dyDescent="0.35">
      <c r="A880" s="26"/>
      <c r="B880" s="34" t="s">
        <v>57</v>
      </c>
      <c r="C880" s="8"/>
      <c r="D880" s="8"/>
      <c r="E880" s="8"/>
      <c r="F880" s="8"/>
      <c r="G880" s="19"/>
      <c r="H880" s="15"/>
      <c r="I880" s="35"/>
      <c r="J880" s="24"/>
      <c r="K880" s="3"/>
      <c r="L880" s="4"/>
    </row>
    <row r="881" spans="1:12" x14ac:dyDescent="0.35">
      <c r="A881" s="26" t="s">
        <v>1130</v>
      </c>
      <c r="B881" s="9" t="s">
        <v>104</v>
      </c>
      <c r="C881" s="8" t="s">
        <v>316</v>
      </c>
      <c r="D881" s="8"/>
      <c r="E881" s="8" t="s">
        <v>86</v>
      </c>
      <c r="F881" s="8" t="s">
        <v>0</v>
      </c>
      <c r="G881" s="14">
        <f>G864*2</f>
        <v>2</v>
      </c>
      <c r="H881" s="15"/>
      <c r="I881" s="35"/>
      <c r="J881" s="24"/>
      <c r="K881" s="3"/>
      <c r="L881" s="4"/>
    </row>
    <row r="882" spans="1:12" x14ac:dyDescent="0.35">
      <c r="A882" s="26" t="s">
        <v>1131</v>
      </c>
      <c r="B882" s="16" t="s">
        <v>249</v>
      </c>
      <c r="C882" s="8" t="s">
        <v>250</v>
      </c>
      <c r="D882" s="8"/>
      <c r="E882" s="8" t="s">
        <v>86</v>
      </c>
      <c r="F882" s="8" t="s">
        <v>0</v>
      </c>
      <c r="G882" s="14">
        <v>17</v>
      </c>
      <c r="H882" s="15"/>
      <c r="I882" s="35"/>
      <c r="J882" s="24"/>
      <c r="K882" s="3"/>
      <c r="L882" s="4"/>
    </row>
    <row r="883" spans="1:12" x14ac:dyDescent="0.35">
      <c r="A883" s="26" t="s">
        <v>1132</v>
      </c>
      <c r="B883" s="16" t="s">
        <v>105</v>
      </c>
      <c r="C883" s="8" t="s">
        <v>125</v>
      </c>
      <c r="D883" s="8"/>
      <c r="E883" s="8" t="s">
        <v>86</v>
      </c>
      <c r="F883" s="8" t="s">
        <v>0</v>
      </c>
      <c r="G883" s="14">
        <v>3</v>
      </c>
      <c r="H883" s="8"/>
      <c r="I883" s="35"/>
      <c r="J883" s="24"/>
      <c r="K883" s="3"/>
      <c r="L883" s="4"/>
    </row>
    <row r="884" spans="1:12" x14ac:dyDescent="0.35">
      <c r="A884" s="26" t="s">
        <v>1133</v>
      </c>
      <c r="B884" s="16" t="s">
        <v>109</v>
      </c>
      <c r="C884" s="8" t="s">
        <v>110</v>
      </c>
      <c r="D884" s="8"/>
      <c r="E884" s="8" t="s">
        <v>86</v>
      </c>
      <c r="F884" s="8" t="s">
        <v>0</v>
      </c>
      <c r="G884" s="19">
        <f>G864</f>
        <v>1</v>
      </c>
      <c r="H884" s="15"/>
      <c r="I884" s="35"/>
      <c r="J884" s="24"/>
      <c r="K884" s="3"/>
      <c r="L884" s="4"/>
    </row>
    <row r="885" spans="1:12" x14ac:dyDescent="0.35">
      <c r="A885" s="26" t="s">
        <v>1134</v>
      </c>
      <c r="B885" s="16" t="s">
        <v>111</v>
      </c>
      <c r="C885" s="8"/>
      <c r="D885" s="8"/>
      <c r="E885" s="8"/>
      <c r="F885" s="8" t="s">
        <v>0</v>
      </c>
      <c r="G885" s="14">
        <f>G884</f>
        <v>1</v>
      </c>
      <c r="H885" s="15"/>
      <c r="I885" s="35"/>
      <c r="J885" s="24"/>
      <c r="K885" s="3"/>
      <c r="L885" s="4"/>
    </row>
    <row r="886" spans="1:12" x14ac:dyDescent="0.35">
      <c r="A886" s="26" t="s">
        <v>1135</v>
      </c>
      <c r="B886" s="16" t="s">
        <v>112</v>
      </c>
      <c r="C886" s="8" t="s">
        <v>113</v>
      </c>
      <c r="D886" s="8"/>
      <c r="E886" s="8" t="s">
        <v>114</v>
      </c>
      <c r="F886" s="8" t="s">
        <v>0</v>
      </c>
      <c r="G886" s="14">
        <v>4</v>
      </c>
      <c r="H886" s="15"/>
      <c r="I886" s="35"/>
      <c r="J886" s="24"/>
      <c r="K886" s="3"/>
      <c r="L886" s="4"/>
    </row>
    <row r="887" spans="1:12" x14ac:dyDescent="0.35">
      <c r="A887" s="26" t="s">
        <v>1136</v>
      </c>
      <c r="B887" s="16" t="s">
        <v>115</v>
      </c>
      <c r="C887" s="8"/>
      <c r="D887" s="8"/>
      <c r="E887" s="8" t="s">
        <v>116</v>
      </c>
      <c r="F887" s="8" t="s">
        <v>0</v>
      </c>
      <c r="G887" s="14">
        <f>G886</f>
        <v>4</v>
      </c>
      <c r="H887" s="15"/>
      <c r="I887" s="35"/>
      <c r="J887" s="24"/>
      <c r="K887" s="3"/>
      <c r="L887" s="4"/>
    </row>
    <row r="888" spans="1:12" x14ac:dyDescent="0.35">
      <c r="A888" s="26" t="s">
        <v>1137</v>
      </c>
      <c r="B888" s="16" t="s">
        <v>117</v>
      </c>
      <c r="C888" s="8" t="s">
        <v>118</v>
      </c>
      <c r="D888" s="8"/>
      <c r="E888" s="8" t="s">
        <v>86</v>
      </c>
      <c r="F888" s="8" t="s">
        <v>0</v>
      </c>
      <c r="G888" s="14">
        <f>G890-1</f>
        <v>3</v>
      </c>
      <c r="H888" s="15"/>
      <c r="I888" s="35"/>
      <c r="J888" s="24"/>
      <c r="K888" s="3"/>
      <c r="L888" s="4"/>
    </row>
    <row r="889" spans="1:12" x14ac:dyDescent="0.35">
      <c r="A889" s="26" t="s">
        <v>1138</v>
      </c>
      <c r="B889" s="16" t="s">
        <v>119</v>
      </c>
      <c r="C889" s="8" t="s">
        <v>251</v>
      </c>
      <c r="D889" s="8"/>
      <c r="E889" s="8" t="s">
        <v>86</v>
      </c>
      <c r="F889" s="8" t="s">
        <v>0</v>
      </c>
      <c r="G889" s="14">
        <f>34+2*34+3*0+G892+2*G864</f>
        <v>172</v>
      </c>
      <c r="H889" s="15"/>
      <c r="I889" s="35"/>
      <c r="J889" s="24"/>
      <c r="K889" s="39" t="s">
        <v>317</v>
      </c>
      <c r="L889" s="4"/>
    </row>
    <row r="890" spans="1:12" x14ac:dyDescent="0.35">
      <c r="A890" s="26" t="s">
        <v>1139</v>
      </c>
      <c r="B890" s="16" t="s">
        <v>256</v>
      </c>
      <c r="C890" s="8" t="s">
        <v>257</v>
      </c>
      <c r="D890" s="8"/>
      <c r="E890" s="8" t="s">
        <v>258</v>
      </c>
      <c r="F890" s="8" t="s">
        <v>0</v>
      </c>
      <c r="G890" s="14">
        <f>G886</f>
        <v>4</v>
      </c>
      <c r="H890" s="15"/>
      <c r="I890" s="35"/>
      <c r="J890" s="24"/>
      <c r="K890" s="3"/>
      <c r="L890" s="4"/>
    </row>
    <row r="891" spans="1:12" x14ac:dyDescent="0.35">
      <c r="A891" s="26" t="s">
        <v>1140</v>
      </c>
      <c r="B891" s="16" t="s">
        <v>120</v>
      </c>
      <c r="C891" s="8"/>
      <c r="D891" s="8"/>
      <c r="E891" s="8"/>
      <c r="F891" s="8" t="s">
        <v>0</v>
      </c>
      <c r="G891" s="14">
        <f>G886</f>
        <v>4</v>
      </c>
      <c r="H891" s="15"/>
      <c r="I891" s="35"/>
      <c r="J891" s="24"/>
      <c r="L891" s="4"/>
    </row>
    <row r="892" spans="1:12" x14ac:dyDescent="0.35">
      <c r="A892" s="26" t="s">
        <v>1141</v>
      </c>
      <c r="B892" s="16" t="s">
        <v>121</v>
      </c>
      <c r="C892" s="8" t="s">
        <v>122</v>
      </c>
      <c r="D892" s="8"/>
      <c r="E892" s="8" t="s">
        <v>86</v>
      </c>
      <c r="F892" s="8" t="s">
        <v>0</v>
      </c>
      <c r="G892" s="14">
        <v>68</v>
      </c>
      <c r="H892" s="15"/>
      <c r="I892" s="35"/>
      <c r="J892" s="24"/>
      <c r="K892" s="3"/>
      <c r="L892" s="4"/>
    </row>
    <row r="893" spans="1:12" x14ac:dyDescent="0.35">
      <c r="A893" s="26" t="s">
        <v>1142</v>
      </c>
      <c r="B893" s="16" t="s">
        <v>202</v>
      </c>
      <c r="C893" s="8"/>
      <c r="D893" s="8">
        <v>53800</v>
      </c>
      <c r="E893" s="8" t="s">
        <v>182</v>
      </c>
      <c r="F893" s="8" t="s">
        <v>0</v>
      </c>
      <c r="G893" s="14">
        <f>G886</f>
        <v>4</v>
      </c>
      <c r="H893" s="15"/>
      <c r="I893" s="35"/>
      <c r="J893" s="24"/>
      <c r="K893" s="39"/>
      <c r="L893" s="4"/>
    </row>
    <row r="894" spans="1:12" x14ac:dyDescent="0.35">
      <c r="A894" s="26" t="s">
        <v>1143</v>
      </c>
      <c r="B894" s="16" t="s">
        <v>203</v>
      </c>
      <c r="C894" s="8"/>
      <c r="D894" s="8" t="s">
        <v>204</v>
      </c>
      <c r="E894" s="8" t="s">
        <v>182</v>
      </c>
      <c r="F894" s="8" t="s">
        <v>0</v>
      </c>
      <c r="G894" s="14">
        <f>G886</f>
        <v>4</v>
      </c>
      <c r="H894" s="15"/>
      <c r="I894" s="35"/>
      <c r="J894" s="24"/>
      <c r="K894" s="3"/>
      <c r="L894" s="4"/>
    </row>
    <row r="895" spans="1:12" x14ac:dyDescent="0.35">
      <c r="A895" s="26"/>
      <c r="B895" s="22"/>
      <c r="C895" s="22"/>
      <c r="D895" s="22"/>
      <c r="E895" s="22"/>
      <c r="F895" s="22"/>
      <c r="G895" s="22"/>
      <c r="H895" s="14"/>
      <c r="I895" s="22"/>
      <c r="J895" s="24"/>
      <c r="K895" s="3"/>
      <c r="L895" s="4"/>
    </row>
    <row r="896" spans="1:12" x14ac:dyDescent="0.35">
      <c r="A896" s="26"/>
      <c r="B896" s="21" t="s">
        <v>65</v>
      </c>
      <c r="C896" s="19"/>
      <c r="D896" s="19"/>
      <c r="E896" s="19"/>
      <c r="F896" s="19"/>
      <c r="G896" s="22"/>
      <c r="H896" s="14"/>
      <c r="I896" s="22"/>
      <c r="J896" s="24"/>
      <c r="K896" s="3"/>
      <c r="L896" s="4"/>
    </row>
    <row r="897" spans="1:12" x14ac:dyDescent="0.35">
      <c r="A897" s="26" t="s">
        <v>1144</v>
      </c>
      <c r="B897" s="29" t="s">
        <v>126</v>
      </c>
      <c r="C897" s="19" t="s">
        <v>708</v>
      </c>
      <c r="D897" s="19"/>
      <c r="E897" s="19" t="s">
        <v>127</v>
      </c>
      <c r="F897" s="19" t="s">
        <v>3</v>
      </c>
      <c r="G897" s="25">
        <v>120</v>
      </c>
      <c r="H897" s="14"/>
      <c r="I897" s="22" t="s">
        <v>259</v>
      </c>
      <c r="J897" s="24"/>
      <c r="K897" s="3"/>
      <c r="L897" s="4"/>
    </row>
    <row r="898" spans="1:12" x14ac:dyDescent="0.35">
      <c r="A898" s="26" t="s">
        <v>1145</v>
      </c>
      <c r="B898" s="29" t="s">
        <v>128</v>
      </c>
      <c r="C898" s="19" t="s">
        <v>129</v>
      </c>
      <c r="D898" s="19"/>
      <c r="E898" s="19" t="s">
        <v>130</v>
      </c>
      <c r="F898" s="19" t="s">
        <v>3</v>
      </c>
      <c r="G898" s="22">
        <v>170</v>
      </c>
      <c r="H898" s="14"/>
      <c r="I898" s="22" t="s">
        <v>253</v>
      </c>
      <c r="J898" s="24"/>
      <c r="K898" s="3"/>
      <c r="L898" s="4"/>
    </row>
    <row r="899" spans="1:12" x14ac:dyDescent="0.35">
      <c r="A899" s="26" t="s">
        <v>1146</v>
      </c>
      <c r="B899" s="29" t="s">
        <v>126</v>
      </c>
      <c r="C899" s="19" t="s">
        <v>131</v>
      </c>
      <c r="D899" s="19"/>
      <c r="E899" s="19" t="s">
        <v>127</v>
      </c>
      <c r="F899" s="19" t="s">
        <v>3</v>
      </c>
      <c r="G899" s="22">
        <v>70</v>
      </c>
      <c r="H899" s="14"/>
      <c r="I899" s="22" t="s">
        <v>254</v>
      </c>
      <c r="J899" s="24"/>
      <c r="K899" s="3"/>
      <c r="L899" s="4"/>
    </row>
    <row r="900" spans="1:12" x14ac:dyDescent="0.35">
      <c r="A900" s="26" t="s">
        <v>1147</v>
      </c>
      <c r="B900" s="29" t="s">
        <v>126</v>
      </c>
      <c r="C900" s="19" t="s">
        <v>255</v>
      </c>
      <c r="D900" s="19"/>
      <c r="E900" s="19" t="s">
        <v>127</v>
      </c>
      <c r="F900" s="19" t="s">
        <v>3</v>
      </c>
      <c r="G900" s="22">
        <v>240</v>
      </c>
      <c r="H900" s="14"/>
      <c r="I900" s="22" t="s">
        <v>260</v>
      </c>
      <c r="J900" s="24"/>
      <c r="K900" s="3"/>
      <c r="L900" s="4"/>
    </row>
    <row r="901" spans="1:12" ht="32" x14ac:dyDescent="0.35">
      <c r="A901" s="26" t="s">
        <v>1148</v>
      </c>
      <c r="B901" s="29" t="s">
        <v>132</v>
      </c>
      <c r="C901" s="19" t="s">
        <v>23</v>
      </c>
      <c r="D901" s="19"/>
      <c r="E901" s="19" t="s">
        <v>24</v>
      </c>
      <c r="F901" s="19" t="s">
        <v>3</v>
      </c>
      <c r="G901" s="22">
        <v>300</v>
      </c>
      <c r="H901" s="14"/>
      <c r="I901" s="22" t="s">
        <v>710</v>
      </c>
      <c r="J901" s="24"/>
      <c r="K901" s="3"/>
      <c r="L901" s="4"/>
    </row>
    <row r="902" spans="1:12" x14ac:dyDescent="0.35">
      <c r="A902" s="26" t="s">
        <v>1149</v>
      </c>
      <c r="B902" s="29" t="s">
        <v>133</v>
      </c>
      <c r="C902" s="19" t="s">
        <v>252</v>
      </c>
      <c r="D902" s="19"/>
      <c r="E902" s="19" t="s">
        <v>127</v>
      </c>
      <c r="F902" s="19" t="s">
        <v>3</v>
      </c>
      <c r="G902" s="22">
        <v>120</v>
      </c>
      <c r="H902" s="14"/>
      <c r="I902" s="22"/>
      <c r="J902" s="24"/>
      <c r="K902" s="3"/>
      <c r="L902" s="4"/>
    </row>
    <row r="903" spans="1:12" x14ac:dyDescent="0.35">
      <c r="A903" s="26" t="s">
        <v>1150</v>
      </c>
      <c r="B903" s="29" t="s">
        <v>126</v>
      </c>
      <c r="C903" s="19" t="s">
        <v>324</v>
      </c>
      <c r="D903" s="19"/>
      <c r="E903" s="19" t="s">
        <v>127</v>
      </c>
      <c r="F903" s="19" t="s">
        <v>3</v>
      </c>
      <c r="G903" s="22">
        <v>1360</v>
      </c>
      <c r="H903" s="14"/>
      <c r="I903" s="22" t="s">
        <v>709</v>
      </c>
      <c r="J903" s="24"/>
      <c r="K903" s="3"/>
      <c r="L903" s="4"/>
    </row>
    <row r="904" spans="1:12" ht="32" x14ac:dyDescent="0.35">
      <c r="A904" s="26" t="s">
        <v>1151</v>
      </c>
      <c r="B904" s="29" t="s">
        <v>275</v>
      </c>
      <c r="C904" s="19">
        <v>91925</v>
      </c>
      <c r="D904" s="19"/>
      <c r="E904" s="19" t="s">
        <v>21</v>
      </c>
      <c r="F904" s="19" t="s">
        <v>3</v>
      </c>
      <c r="G904" s="22">
        <f>G898+G900+G901</f>
        <v>710</v>
      </c>
      <c r="H904" s="14"/>
      <c r="I904" s="22"/>
      <c r="J904" s="24"/>
      <c r="K904" s="3"/>
      <c r="L904" s="4"/>
    </row>
    <row r="905" spans="1:12" x14ac:dyDescent="0.35">
      <c r="A905" s="26" t="s">
        <v>1152</v>
      </c>
      <c r="B905" s="29" t="s">
        <v>70</v>
      </c>
      <c r="C905" s="19"/>
      <c r="D905" s="19"/>
      <c r="E905" s="19"/>
      <c r="F905" s="19" t="s">
        <v>67</v>
      </c>
      <c r="G905" s="22">
        <v>30</v>
      </c>
      <c r="H905" s="14"/>
      <c r="I905" s="22"/>
      <c r="J905" s="24"/>
      <c r="K905" s="3"/>
      <c r="L905" s="4"/>
    </row>
    <row r="906" spans="1:12" x14ac:dyDescent="0.35">
      <c r="A906" s="26" t="s">
        <v>1153</v>
      </c>
      <c r="B906" s="16" t="s">
        <v>233</v>
      </c>
      <c r="C906" s="8"/>
      <c r="D906" s="8"/>
      <c r="E906" s="8"/>
      <c r="F906" s="8" t="s">
        <v>0</v>
      </c>
      <c r="G906" s="14">
        <f>3*G905</f>
        <v>90</v>
      </c>
      <c r="H906" s="14"/>
      <c r="I906" s="8"/>
    </row>
    <row r="907" spans="1:12" x14ac:dyDescent="0.35">
      <c r="A907" s="26" t="s">
        <v>1154</v>
      </c>
      <c r="B907" s="29" t="s">
        <v>74</v>
      </c>
      <c r="C907" s="19"/>
      <c r="D907" s="19"/>
      <c r="E907" s="19"/>
      <c r="F907" s="19" t="s">
        <v>67</v>
      </c>
      <c r="G907" s="22">
        <v>20</v>
      </c>
      <c r="H907" s="14"/>
      <c r="I907" s="22"/>
      <c r="J907" s="24"/>
      <c r="K907" s="3"/>
      <c r="L907" s="4"/>
    </row>
    <row r="908" spans="1:12" x14ac:dyDescent="0.35">
      <c r="A908" s="26" t="s">
        <v>1155</v>
      </c>
      <c r="B908" s="29" t="s">
        <v>134</v>
      </c>
      <c r="C908" s="19" t="s">
        <v>135</v>
      </c>
      <c r="D908" s="19"/>
      <c r="E908" s="19" t="s">
        <v>21</v>
      </c>
      <c r="F908" s="19" t="s">
        <v>3</v>
      </c>
      <c r="G908" s="22">
        <v>10</v>
      </c>
      <c r="H908" s="14"/>
      <c r="I908" s="22"/>
      <c r="J908" s="24"/>
      <c r="K908" s="3"/>
      <c r="L908" s="4"/>
    </row>
    <row r="909" spans="1:12" x14ac:dyDescent="0.35">
      <c r="A909" s="26" t="s">
        <v>1156</v>
      </c>
      <c r="B909" s="29" t="s">
        <v>277</v>
      </c>
      <c r="C909" s="19"/>
      <c r="D909" s="19"/>
      <c r="E909" s="19" t="s">
        <v>21</v>
      </c>
      <c r="F909" s="19" t="s">
        <v>0</v>
      </c>
      <c r="G909" s="22">
        <f>G904*3</f>
        <v>2130</v>
      </c>
      <c r="H909" s="15"/>
      <c r="I909" s="22"/>
      <c r="J909" s="24"/>
      <c r="K909" s="3"/>
      <c r="L909" s="4"/>
    </row>
    <row r="910" spans="1:12" x14ac:dyDescent="0.35">
      <c r="A910" s="26" t="s">
        <v>1157</v>
      </c>
      <c r="B910" s="29" t="s">
        <v>246</v>
      </c>
      <c r="C910" s="19"/>
      <c r="D910" s="19"/>
      <c r="E910" s="19"/>
      <c r="F910" s="19" t="s">
        <v>0</v>
      </c>
      <c r="G910" s="22">
        <f>G909+G906*2</f>
        <v>2310</v>
      </c>
      <c r="H910" s="15"/>
      <c r="I910" s="22"/>
      <c r="J910" s="24"/>
      <c r="K910" s="3"/>
      <c r="L910" s="4"/>
    </row>
    <row r="911" spans="1:12" ht="32" x14ac:dyDescent="0.35">
      <c r="A911" s="26" t="s">
        <v>1158</v>
      </c>
      <c r="B911" s="16" t="s">
        <v>136</v>
      </c>
      <c r="C911" s="8"/>
      <c r="D911" s="8"/>
      <c r="E911" s="8" t="s">
        <v>182</v>
      </c>
      <c r="F911" s="8" t="s">
        <v>3</v>
      </c>
      <c r="G911" s="22">
        <f>G903+G898</f>
        <v>1530</v>
      </c>
      <c r="H911" s="15"/>
      <c r="I911" s="22"/>
      <c r="J911" s="24"/>
      <c r="K911" s="3"/>
      <c r="L911" s="4"/>
    </row>
    <row r="912" spans="1:12" x14ac:dyDescent="0.35">
      <c r="A912" s="26" t="s">
        <v>1159</v>
      </c>
      <c r="B912" s="16" t="s">
        <v>214</v>
      </c>
      <c r="C912" s="8"/>
      <c r="D912" s="8"/>
      <c r="E912" s="8" t="s">
        <v>182</v>
      </c>
      <c r="F912" s="8" t="s">
        <v>0</v>
      </c>
      <c r="G912" s="22">
        <f>G911*3</f>
        <v>4590</v>
      </c>
      <c r="H912" s="35"/>
      <c r="I912" s="8"/>
      <c r="J912" s="24"/>
    </row>
    <row r="913" spans="1:9" x14ac:dyDescent="0.35">
      <c r="A913" s="26"/>
      <c r="B913" s="29"/>
      <c r="C913" s="19"/>
      <c r="D913" s="19"/>
      <c r="E913" s="19"/>
      <c r="F913" s="19"/>
      <c r="G913" s="22"/>
      <c r="H913" s="15"/>
      <c r="I913" s="22"/>
    </row>
    <row r="914" spans="1:9" x14ac:dyDescent="0.35">
      <c r="A914" s="26"/>
      <c r="B914" s="29"/>
      <c r="C914" s="19"/>
      <c r="D914" s="19"/>
      <c r="E914" s="19"/>
      <c r="F914" s="19"/>
      <c r="G914" s="22"/>
      <c r="H914" s="15"/>
      <c r="I914" s="22"/>
    </row>
    <row r="915" spans="1:9" x14ac:dyDescent="0.35">
      <c r="A915" s="26" t="s">
        <v>1160</v>
      </c>
      <c r="B915" s="34" t="s">
        <v>318</v>
      </c>
      <c r="C915" s="8"/>
      <c r="D915" s="8"/>
      <c r="E915" s="8"/>
      <c r="F915" s="8"/>
      <c r="G915" s="22"/>
      <c r="H915" s="15"/>
      <c r="I915" s="8"/>
    </row>
    <row r="916" spans="1:9" x14ac:dyDescent="0.35">
      <c r="A916" s="26"/>
      <c r="B916" s="34" t="s">
        <v>28</v>
      </c>
      <c r="C916" s="8"/>
      <c r="D916" s="8"/>
      <c r="E916" s="8"/>
      <c r="F916" s="8"/>
      <c r="G916" s="19"/>
      <c r="H916" s="15"/>
      <c r="I916" s="8"/>
    </row>
    <row r="917" spans="1:9" x14ac:dyDescent="0.35">
      <c r="A917" s="26" t="s">
        <v>1161</v>
      </c>
      <c r="B917" s="16" t="s">
        <v>319</v>
      </c>
      <c r="C917" s="8" t="s">
        <v>320</v>
      </c>
      <c r="D917" s="8" t="s">
        <v>321</v>
      </c>
      <c r="E917" s="19" t="s">
        <v>190</v>
      </c>
      <c r="F917" s="8" t="s">
        <v>0</v>
      </c>
      <c r="G917" s="14">
        <v>1</v>
      </c>
      <c r="H917" s="15"/>
      <c r="I917" s="8"/>
    </row>
    <row r="918" spans="1:9" x14ac:dyDescent="0.35">
      <c r="A918" s="26" t="s">
        <v>1162</v>
      </c>
      <c r="B918" s="16" t="s">
        <v>161</v>
      </c>
      <c r="C918" s="8" t="s">
        <v>167</v>
      </c>
      <c r="D918" s="8"/>
      <c r="E918" s="19" t="s">
        <v>24</v>
      </c>
      <c r="F918" s="8" t="s">
        <v>0</v>
      </c>
      <c r="G918" s="14">
        <v>1</v>
      </c>
      <c r="H918" s="15"/>
      <c r="I918" s="8"/>
    </row>
    <row r="919" spans="1:9" x14ac:dyDescent="0.35">
      <c r="A919" s="26" t="s">
        <v>1163</v>
      </c>
      <c r="B919" s="16" t="s">
        <v>264</v>
      </c>
      <c r="C919" s="8"/>
      <c r="D919" s="8"/>
      <c r="E919" s="8" t="s">
        <v>162</v>
      </c>
      <c r="F919" s="8" t="s">
        <v>0</v>
      </c>
      <c r="G919" s="14">
        <v>4</v>
      </c>
      <c r="H919" s="8"/>
      <c r="I919" s="8"/>
    </row>
    <row r="920" spans="1:9" x14ac:dyDescent="0.35">
      <c r="A920" s="26" t="s">
        <v>1164</v>
      </c>
      <c r="B920" s="16" t="s">
        <v>266</v>
      </c>
      <c r="C920" s="8" t="s">
        <v>102</v>
      </c>
      <c r="D920" s="8"/>
      <c r="E920" s="19" t="s">
        <v>86</v>
      </c>
      <c r="F920" s="8" t="s">
        <v>0</v>
      </c>
      <c r="G920" s="14">
        <v>2</v>
      </c>
      <c r="H920" s="19"/>
      <c r="I920" s="8"/>
    </row>
    <row r="921" spans="1:9" x14ac:dyDescent="0.35">
      <c r="A921" s="26" t="s">
        <v>1165</v>
      </c>
      <c r="B921" s="16" t="s">
        <v>265</v>
      </c>
      <c r="C921" s="8" t="s">
        <v>176</v>
      </c>
      <c r="D921" s="8"/>
      <c r="E921" s="19" t="s">
        <v>46</v>
      </c>
      <c r="F921" s="8" t="s">
        <v>0</v>
      </c>
      <c r="G921" s="14">
        <v>1</v>
      </c>
      <c r="H921" s="19"/>
      <c r="I921" s="8"/>
    </row>
    <row r="922" spans="1:9" x14ac:dyDescent="0.35">
      <c r="A922" s="26" t="s">
        <v>1166</v>
      </c>
      <c r="B922" s="16" t="s">
        <v>163</v>
      </c>
      <c r="C922" s="8" t="s">
        <v>267</v>
      </c>
      <c r="D922" s="8"/>
      <c r="E922" s="8" t="s">
        <v>268</v>
      </c>
      <c r="F922" s="8" t="s">
        <v>0</v>
      </c>
      <c r="G922" s="19">
        <v>1</v>
      </c>
      <c r="H922" s="19"/>
      <c r="I922" s="8"/>
    </row>
    <row r="923" spans="1:9" x14ac:dyDescent="0.35">
      <c r="A923" s="26" t="s">
        <v>1167</v>
      </c>
      <c r="B923" s="16" t="s">
        <v>96</v>
      </c>
      <c r="C923" s="8"/>
      <c r="D923" s="8"/>
      <c r="E923" s="8"/>
      <c r="F923" s="8" t="s">
        <v>0</v>
      </c>
      <c r="G923" s="19">
        <v>1</v>
      </c>
      <c r="H923" s="14"/>
      <c r="I923" s="8"/>
    </row>
    <row r="924" spans="1:9" x14ac:dyDescent="0.35">
      <c r="A924" s="26" t="s">
        <v>1168</v>
      </c>
      <c r="B924" s="16" t="s">
        <v>97</v>
      </c>
      <c r="C924" s="8"/>
      <c r="D924" s="8"/>
      <c r="E924" s="8"/>
      <c r="F924" s="8" t="s">
        <v>0</v>
      </c>
      <c r="G924" s="19">
        <v>1</v>
      </c>
      <c r="H924" s="14"/>
      <c r="I924" s="8"/>
    </row>
    <row r="925" spans="1:9" x14ac:dyDescent="0.35">
      <c r="A925" s="26" t="s">
        <v>1169</v>
      </c>
      <c r="B925" s="16" t="s">
        <v>98</v>
      </c>
      <c r="C925" s="8"/>
      <c r="D925" s="8"/>
      <c r="E925" s="8"/>
      <c r="F925" s="8" t="s">
        <v>0</v>
      </c>
      <c r="G925" s="19">
        <v>1</v>
      </c>
      <c r="H925" s="14"/>
      <c r="I925" s="8"/>
    </row>
    <row r="926" spans="1:9" x14ac:dyDescent="0.35">
      <c r="A926" s="26" t="s">
        <v>1170</v>
      </c>
      <c r="B926" s="16" t="s">
        <v>192</v>
      </c>
      <c r="C926" s="8"/>
      <c r="D926" s="8" t="s">
        <v>193</v>
      </c>
      <c r="E926" s="8" t="s">
        <v>182</v>
      </c>
      <c r="F926" s="8" t="s">
        <v>0</v>
      </c>
      <c r="G926" s="14">
        <v>1</v>
      </c>
      <c r="H926" s="14"/>
      <c r="I926" s="8"/>
    </row>
    <row r="927" spans="1:9" x14ac:dyDescent="0.35">
      <c r="A927" s="26" t="s">
        <v>1171</v>
      </c>
      <c r="B927" s="16" t="s">
        <v>99</v>
      </c>
      <c r="C927" s="8" t="s">
        <v>200</v>
      </c>
      <c r="D927" s="8" t="s">
        <v>201</v>
      </c>
      <c r="E927" s="8" t="s">
        <v>190</v>
      </c>
      <c r="F927" s="8" t="s">
        <v>0</v>
      </c>
      <c r="G927" s="14">
        <v>4</v>
      </c>
      <c r="H927" s="19"/>
      <c r="I927" s="8"/>
    </row>
    <row r="928" spans="1:9" x14ac:dyDescent="0.35">
      <c r="A928" s="26" t="s">
        <v>1172</v>
      </c>
      <c r="B928" s="16" t="s">
        <v>177</v>
      </c>
      <c r="C928" s="8" t="s">
        <v>196</v>
      </c>
      <c r="D928" s="8" t="s">
        <v>197</v>
      </c>
      <c r="E928" s="8" t="s">
        <v>190</v>
      </c>
      <c r="F928" s="8" t="s">
        <v>0</v>
      </c>
      <c r="G928" s="14">
        <v>14</v>
      </c>
      <c r="H928" s="19"/>
      <c r="I928" s="8"/>
    </row>
    <row r="929" spans="1:11" x14ac:dyDescent="0.35">
      <c r="A929" s="26" t="s">
        <v>1173</v>
      </c>
      <c r="B929" s="16" t="s">
        <v>187</v>
      </c>
      <c r="C929" s="8" t="s">
        <v>194</v>
      </c>
      <c r="D929" s="8" t="s">
        <v>195</v>
      </c>
      <c r="E929" s="8" t="s">
        <v>190</v>
      </c>
      <c r="F929" s="8" t="s">
        <v>0</v>
      </c>
      <c r="G929" s="14">
        <v>2</v>
      </c>
      <c r="H929" s="14"/>
      <c r="I929" s="8"/>
    </row>
    <row r="930" spans="1:11" x14ac:dyDescent="0.35">
      <c r="A930" s="26"/>
      <c r="B930" s="9"/>
      <c r="C930" s="8"/>
      <c r="D930" s="8"/>
      <c r="E930" s="8"/>
      <c r="F930" s="8"/>
      <c r="G930" s="19"/>
      <c r="H930" s="14"/>
      <c r="I930" s="8"/>
    </row>
    <row r="931" spans="1:11" x14ac:dyDescent="0.35">
      <c r="A931" s="26"/>
      <c r="B931" s="34" t="s">
        <v>57</v>
      </c>
      <c r="C931" s="8"/>
      <c r="D931" s="8"/>
      <c r="E931" s="8"/>
      <c r="F931" s="8"/>
      <c r="G931" s="19"/>
      <c r="H931" s="14"/>
      <c r="I931" s="8"/>
    </row>
    <row r="932" spans="1:11" x14ac:dyDescent="0.35">
      <c r="A932" s="26" t="s">
        <v>1174</v>
      </c>
      <c r="B932" s="16" t="s">
        <v>165</v>
      </c>
      <c r="C932" s="8"/>
      <c r="D932" s="8"/>
      <c r="E932" s="8"/>
      <c r="F932" s="8" t="s">
        <v>10</v>
      </c>
      <c r="G932" s="14">
        <v>8</v>
      </c>
      <c r="H932" s="14"/>
      <c r="I932" s="8"/>
    </row>
    <row r="933" spans="1:11" x14ac:dyDescent="0.35">
      <c r="A933" s="26" t="s">
        <v>1175</v>
      </c>
      <c r="B933" s="16" t="s">
        <v>166</v>
      </c>
      <c r="C933" s="8"/>
      <c r="D933" s="8"/>
      <c r="E933" s="8"/>
      <c r="F933" s="8" t="s">
        <v>0</v>
      </c>
      <c r="G933" s="14">
        <v>313</v>
      </c>
      <c r="H933" s="14"/>
      <c r="I933" s="8"/>
      <c r="K933" s="40" t="s">
        <v>322</v>
      </c>
    </row>
    <row r="934" spans="1:11" x14ac:dyDescent="0.35">
      <c r="A934" s="26" t="s">
        <v>1176</v>
      </c>
      <c r="B934" s="16" t="s">
        <v>106</v>
      </c>
      <c r="C934" s="8" t="s">
        <v>168</v>
      </c>
      <c r="D934" s="8"/>
      <c r="E934" s="8" t="s">
        <v>169</v>
      </c>
      <c r="F934" s="8" t="s">
        <v>0</v>
      </c>
      <c r="G934" s="14">
        <v>2</v>
      </c>
      <c r="H934" s="14"/>
      <c r="I934" s="8"/>
    </row>
    <row r="935" spans="1:11" x14ac:dyDescent="0.35">
      <c r="A935" s="26" t="s">
        <v>1177</v>
      </c>
      <c r="B935" s="16" t="s">
        <v>178</v>
      </c>
      <c r="C935" s="8" t="s">
        <v>179</v>
      </c>
      <c r="D935" s="8">
        <v>276289</v>
      </c>
      <c r="E935" s="8" t="s">
        <v>180</v>
      </c>
      <c r="F935" s="8" t="s">
        <v>0</v>
      </c>
      <c r="G935" s="14">
        <v>2</v>
      </c>
      <c r="H935" s="14"/>
      <c r="I935" s="8"/>
    </row>
    <row r="936" spans="1:11" x14ac:dyDescent="0.35">
      <c r="A936" s="26" t="s">
        <v>1178</v>
      </c>
      <c r="B936" s="16" t="s">
        <v>717</v>
      </c>
      <c r="C936" s="8" t="s">
        <v>718</v>
      </c>
      <c r="D936" s="8"/>
      <c r="E936" s="8" t="s">
        <v>180</v>
      </c>
      <c r="F936" s="8" t="s">
        <v>0</v>
      </c>
      <c r="G936" s="14">
        <v>2</v>
      </c>
      <c r="H936" s="14"/>
      <c r="I936" s="8"/>
    </row>
    <row r="937" spans="1:11" ht="32" x14ac:dyDescent="0.35">
      <c r="A937" s="26" t="s">
        <v>1179</v>
      </c>
      <c r="B937" s="16" t="s">
        <v>215</v>
      </c>
      <c r="C937" s="8" t="s">
        <v>181</v>
      </c>
      <c r="D937" s="8"/>
      <c r="E937" s="8"/>
      <c r="F937" s="8" t="s">
        <v>0</v>
      </c>
      <c r="G937" s="14">
        <v>2</v>
      </c>
      <c r="H937" s="14"/>
      <c r="I937" s="8"/>
    </row>
    <row r="938" spans="1:11" x14ac:dyDescent="0.35">
      <c r="A938" s="26" t="s">
        <v>1180</v>
      </c>
      <c r="B938" s="16" t="s">
        <v>216</v>
      </c>
      <c r="C938" s="8" t="s">
        <v>217</v>
      </c>
      <c r="D938" s="8">
        <v>255632</v>
      </c>
      <c r="E938" s="8" t="s">
        <v>180</v>
      </c>
      <c r="F938" s="8" t="s">
        <v>0</v>
      </c>
      <c r="G938" s="14">
        <v>2</v>
      </c>
      <c r="H938" s="19"/>
      <c r="I938" s="8"/>
    </row>
    <row r="939" spans="1:11" x14ac:dyDescent="0.35">
      <c r="A939" s="26" t="s">
        <v>1181</v>
      </c>
      <c r="B939" s="16" t="s">
        <v>218</v>
      </c>
      <c r="C939" s="8" t="s">
        <v>219</v>
      </c>
      <c r="D939" s="8"/>
      <c r="E939" s="8" t="s">
        <v>162</v>
      </c>
      <c r="F939" s="8" t="s">
        <v>0</v>
      </c>
      <c r="G939" s="14">
        <v>2</v>
      </c>
      <c r="H939" s="14"/>
      <c r="I939" s="8"/>
    </row>
    <row r="940" spans="1:11" x14ac:dyDescent="0.35">
      <c r="A940" s="26" t="s">
        <v>1182</v>
      </c>
      <c r="B940" s="16" t="s">
        <v>123</v>
      </c>
      <c r="C940" s="8"/>
      <c r="D940" s="8"/>
      <c r="E940" s="8" t="s">
        <v>124</v>
      </c>
      <c r="F940" s="8" t="s">
        <v>0</v>
      </c>
      <c r="G940" s="14">
        <v>6</v>
      </c>
      <c r="H940" s="14"/>
      <c r="I940" s="8"/>
    </row>
    <row r="941" spans="1:11" x14ac:dyDescent="0.35">
      <c r="A941" s="26" t="s">
        <v>1183</v>
      </c>
      <c r="B941" s="16" t="s">
        <v>230</v>
      </c>
      <c r="C941" s="8" t="s">
        <v>231</v>
      </c>
      <c r="D941" s="8"/>
      <c r="E941" s="19" t="s">
        <v>232</v>
      </c>
      <c r="F941" s="8" t="s">
        <v>0</v>
      </c>
      <c r="G941" s="14">
        <v>2</v>
      </c>
      <c r="H941" s="14"/>
      <c r="I941" s="8"/>
    </row>
    <row r="942" spans="1:11" x14ac:dyDescent="0.35">
      <c r="A942" s="26"/>
      <c r="B942" s="9"/>
      <c r="C942" s="8"/>
      <c r="D942" s="8"/>
      <c r="E942" s="8"/>
      <c r="F942" s="8"/>
      <c r="G942" s="19"/>
      <c r="H942" s="14"/>
      <c r="I942" s="8"/>
    </row>
    <row r="943" spans="1:11" x14ac:dyDescent="0.35">
      <c r="A943" s="26"/>
      <c r="B943" s="34" t="s">
        <v>65</v>
      </c>
      <c r="C943" s="8"/>
      <c r="D943" s="8"/>
      <c r="E943" s="8"/>
      <c r="F943" s="8"/>
      <c r="G943" s="19"/>
      <c r="H943" s="14"/>
      <c r="I943" s="8"/>
    </row>
    <row r="944" spans="1:11" ht="32" x14ac:dyDescent="0.35">
      <c r="A944" s="26" t="s">
        <v>1184</v>
      </c>
      <c r="B944" s="16" t="s">
        <v>159</v>
      </c>
      <c r="C944" s="8" t="s">
        <v>323</v>
      </c>
      <c r="D944" s="8"/>
      <c r="E944" s="8" t="s">
        <v>127</v>
      </c>
      <c r="F944" s="8" t="s">
        <v>3</v>
      </c>
      <c r="G944" s="14">
        <v>150</v>
      </c>
      <c r="H944" s="14"/>
      <c r="I944" s="8"/>
    </row>
    <row r="945" spans="1:9" ht="32" x14ac:dyDescent="0.35">
      <c r="A945" s="26" t="s">
        <v>1185</v>
      </c>
      <c r="B945" s="16" t="s">
        <v>159</v>
      </c>
      <c r="C945" s="8" t="s">
        <v>160</v>
      </c>
      <c r="D945" s="8"/>
      <c r="E945" s="8" t="s">
        <v>127</v>
      </c>
      <c r="F945" s="8" t="s">
        <v>3</v>
      </c>
      <c r="G945" s="14">
        <v>100</v>
      </c>
      <c r="H945" s="14"/>
      <c r="I945" s="8"/>
    </row>
    <row r="946" spans="1:9" ht="32" x14ac:dyDescent="0.35">
      <c r="A946" s="26" t="s">
        <v>1186</v>
      </c>
      <c r="B946" s="16" t="s">
        <v>170</v>
      </c>
      <c r="C946" s="8" t="s">
        <v>171</v>
      </c>
      <c r="D946" s="8"/>
      <c r="E946" s="8" t="s">
        <v>24</v>
      </c>
      <c r="F946" s="8" t="s">
        <v>3</v>
      </c>
      <c r="G946" s="14">
        <v>20</v>
      </c>
      <c r="H946" s="14"/>
      <c r="I946" s="8"/>
    </row>
    <row r="947" spans="1:9" ht="32" x14ac:dyDescent="0.35">
      <c r="A947" s="26" t="s">
        <v>1187</v>
      </c>
      <c r="B947" s="16" t="s">
        <v>172</v>
      </c>
      <c r="C947" s="8" t="s">
        <v>220</v>
      </c>
      <c r="D947" s="8"/>
      <c r="E947" s="8" t="s">
        <v>24</v>
      </c>
      <c r="F947" s="8" t="s">
        <v>3</v>
      </c>
      <c r="G947" s="14">
        <v>60</v>
      </c>
      <c r="H947" s="14"/>
      <c r="I947" s="8"/>
    </row>
    <row r="948" spans="1:9" x14ac:dyDescent="0.35">
      <c r="A948" s="26" t="s">
        <v>1188</v>
      </c>
      <c r="B948" s="41" t="s">
        <v>126</v>
      </c>
      <c r="C948" s="42" t="s">
        <v>324</v>
      </c>
      <c r="D948" s="42"/>
      <c r="E948" s="42" t="s">
        <v>127</v>
      </c>
      <c r="F948" s="42" t="s">
        <v>3</v>
      </c>
      <c r="G948" s="14">
        <v>85</v>
      </c>
      <c r="H948" s="14"/>
      <c r="I948" s="8"/>
    </row>
    <row r="949" spans="1:9" x14ac:dyDescent="0.35">
      <c r="A949" s="26" t="s">
        <v>1189</v>
      </c>
      <c r="B949" s="16" t="s">
        <v>128</v>
      </c>
      <c r="C949" s="8" t="s">
        <v>129</v>
      </c>
      <c r="D949" s="8"/>
      <c r="E949" s="8" t="s">
        <v>130</v>
      </c>
      <c r="F949" s="8" t="s">
        <v>3</v>
      </c>
      <c r="G949" s="14">
        <v>30</v>
      </c>
      <c r="H949" s="14"/>
      <c r="I949" s="8"/>
    </row>
    <row r="950" spans="1:9" x14ac:dyDescent="0.35">
      <c r="A950" s="26" t="s">
        <v>1190</v>
      </c>
      <c r="B950" s="16" t="s">
        <v>70</v>
      </c>
      <c r="C950" s="8"/>
      <c r="D950" s="8"/>
      <c r="E950" s="8"/>
      <c r="F950" s="8" t="s">
        <v>67</v>
      </c>
      <c r="G950" s="14">
        <v>40</v>
      </c>
      <c r="H950" s="14"/>
      <c r="I950" s="8"/>
    </row>
    <row r="951" spans="1:9" x14ac:dyDescent="0.35">
      <c r="A951" s="26" t="s">
        <v>1191</v>
      </c>
      <c r="B951" s="16" t="s">
        <v>233</v>
      </c>
      <c r="C951" s="8"/>
      <c r="D951" s="8"/>
      <c r="E951" s="8"/>
      <c r="F951" s="8" t="s">
        <v>0</v>
      </c>
      <c r="G951" s="14">
        <f>3*G950</f>
        <v>120</v>
      </c>
      <c r="H951" s="14"/>
      <c r="I951" s="8"/>
    </row>
    <row r="952" spans="1:9" x14ac:dyDescent="0.35">
      <c r="A952" s="26" t="s">
        <v>1192</v>
      </c>
      <c r="B952" s="16" t="s">
        <v>82</v>
      </c>
      <c r="C952" s="8"/>
      <c r="D952" s="8"/>
      <c r="E952" s="8"/>
      <c r="F952" s="8" t="s">
        <v>0</v>
      </c>
      <c r="G952" s="14">
        <f>G951*2+10</f>
        <v>250</v>
      </c>
      <c r="H952" s="14"/>
      <c r="I952" s="8"/>
    </row>
    <row r="953" spans="1:9" ht="18" customHeight="1" x14ac:dyDescent="0.35">
      <c r="A953" s="26"/>
      <c r="B953" s="8"/>
      <c r="C953" s="8"/>
      <c r="D953" s="8"/>
      <c r="E953" s="8"/>
      <c r="F953" s="8"/>
      <c r="G953" s="19"/>
      <c r="H953" s="14"/>
      <c r="I953" s="8"/>
    </row>
    <row r="954" spans="1:9" x14ac:dyDescent="0.35">
      <c r="A954" s="26" t="s">
        <v>1193</v>
      </c>
      <c r="B954" s="34" t="s">
        <v>283</v>
      </c>
      <c r="C954" s="8"/>
      <c r="D954" s="8"/>
      <c r="E954" s="8"/>
      <c r="F954" s="8"/>
      <c r="G954" s="19"/>
      <c r="H954" s="14"/>
      <c r="I954" s="8"/>
    </row>
    <row r="955" spans="1:9" x14ac:dyDescent="0.35">
      <c r="A955" s="26"/>
      <c r="B955" s="34" t="s">
        <v>28</v>
      </c>
      <c r="C955" s="8"/>
      <c r="D955" s="8"/>
      <c r="E955" s="8"/>
      <c r="F955" s="8"/>
      <c r="G955" s="19"/>
      <c r="H955" s="14"/>
      <c r="I955" s="8"/>
    </row>
    <row r="956" spans="1:9" ht="48" x14ac:dyDescent="0.35">
      <c r="A956" s="26" t="s">
        <v>1194</v>
      </c>
      <c r="B956" s="16" t="s">
        <v>261</v>
      </c>
      <c r="C956" s="8" t="s">
        <v>222</v>
      </c>
      <c r="D956" s="8"/>
      <c r="E956" s="8" t="s">
        <v>221</v>
      </c>
      <c r="F956" s="8" t="s">
        <v>10</v>
      </c>
      <c r="G956" s="8">
        <f>1*4</f>
        <v>4</v>
      </c>
      <c r="H956" s="19"/>
      <c r="I956" s="8"/>
    </row>
    <row r="957" spans="1:9" ht="80" x14ac:dyDescent="0.35">
      <c r="A957" s="26" t="s">
        <v>1195</v>
      </c>
      <c r="B957" s="16" t="s">
        <v>263</v>
      </c>
      <c r="C957" s="8" t="s">
        <v>262</v>
      </c>
      <c r="D957" s="8"/>
      <c r="E957" s="8" t="s">
        <v>221</v>
      </c>
      <c r="F957" s="8" t="s">
        <v>10</v>
      </c>
      <c r="G957" s="8">
        <f>1*2</f>
        <v>2</v>
      </c>
      <c r="H957" s="19"/>
      <c r="I957" s="8"/>
    </row>
    <row r="958" spans="1:9" x14ac:dyDescent="0.35">
      <c r="A958" s="26" t="s">
        <v>1196</v>
      </c>
      <c r="B958" s="16" t="s">
        <v>93</v>
      </c>
      <c r="C958" s="8" t="s">
        <v>94</v>
      </c>
      <c r="D958" s="8"/>
      <c r="E958" s="8" t="s">
        <v>95</v>
      </c>
      <c r="F958" s="8" t="s">
        <v>0</v>
      </c>
      <c r="G958" s="8">
        <f>G957</f>
        <v>2</v>
      </c>
      <c r="H958" s="14"/>
      <c r="I958" s="8"/>
    </row>
    <row r="959" spans="1:9" x14ac:dyDescent="0.35">
      <c r="A959" s="26" t="s">
        <v>1197</v>
      </c>
      <c r="B959" s="16" t="s">
        <v>223</v>
      </c>
      <c r="C959" s="8"/>
      <c r="D959" s="8"/>
      <c r="E959" s="8" t="s">
        <v>221</v>
      </c>
      <c r="F959" s="8" t="s">
        <v>0</v>
      </c>
      <c r="G959" s="8">
        <f>G956+G957</f>
        <v>6</v>
      </c>
      <c r="H959" s="14"/>
      <c r="I959" s="8"/>
    </row>
    <row r="960" spans="1:9" x14ac:dyDescent="0.35">
      <c r="A960" s="26" t="s">
        <v>1198</v>
      </c>
      <c r="B960" s="16" t="s">
        <v>164</v>
      </c>
      <c r="C960" s="8"/>
      <c r="D960" s="8"/>
      <c r="E960" s="8"/>
      <c r="F960" s="8" t="s">
        <v>0</v>
      </c>
      <c r="G960" s="8">
        <f>G957</f>
        <v>2</v>
      </c>
      <c r="H960" s="14"/>
      <c r="I960" s="8"/>
    </row>
    <row r="961" spans="1:9" x14ac:dyDescent="0.35">
      <c r="A961" s="26"/>
      <c r="B961" s="8"/>
      <c r="C961" s="8"/>
      <c r="D961" s="8"/>
      <c r="E961" s="8"/>
      <c r="F961" s="8"/>
      <c r="G961" s="19"/>
      <c r="H961" s="14"/>
      <c r="I961" s="8"/>
    </row>
    <row r="962" spans="1:9" x14ac:dyDescent="0.35">
      <c r="A962" s="26"/>
      <c r="B962" s="34" t="s">
        <v>65</v>
      </c>
      <c r="C962" s="8"/>
      <c r="D962" s="8"/>
      <c r="E962" s="8"/>
      <c r="F962" s="8"/>
      <c r="G962" s="19"/>
      <c r="H962" s="14"/>
      <c r="I962" s="8"/>
    </row>
    <row r="963" spans="1:9" ht="32" x14ac:dyDescent="0.35">
      <c r="A963" s="26" t="s">
        <v>1199</v>
      </c>
      <c r="B963" s="16" t="s">
        <v>132</v>
      </c>
      <c r="C963" s="8" t="s">
        <v>23</v>
      </c>
      <c r="D963" s="8"/>
      <c r="E963" s="8" t="s">
        <v>24</v>
      </c>
      <c r="F963" s="8" t="s">
        <v>3</v>
      </c>
      <c r="G963" s="14">
        <f>92*1</f>
        <v>92</v>
      </c>
      <c r="H963" s="14"/>
      <c r="I963" s="8"/>
    </row>
    <row r="964" spans="1:9" x14ac:dyDescent="0.35">
      <c r="A964" s="26" t="s">
        <v>1200</v>
      </c>
      <c r="B964" s="16" t="s">
        <v>225</v>
      </c>
      <c r="C964" s="8" t="s">
        <v>226</v>
      </c>
      <c r="D964" s="8"/>
      <c r="E964" s="8" t="s">
        <v>24</v>
      </c>
      <c r="F964" s="8" t="s">
        <v>3</v>
      </c>
      <c r="G964" s="14">
        <f>80*1</f>
        <v>80</v>
      </c>
      <c r="H964" s="19"/>
      <c r="I964" s="8"/>
    </row>
    <row r="965" spans="1:9" x14ac:dyDescent="0.35">
      <c r="A965" s="26" t="s">
        <v>1201</v>
      </c>
      <c r="B965" s="16" t="s">
        <v>224</v>
      </c>
      <c r="C965" s="8" t="s">
        <v>160</v>
      </c>
      <c r="D965" s="8"/>
      <c r="E965" s="8" t="s">
        <v>24</v>
      </c>
      <c r="F965" s="8" t="s">
        <v>3</v>
      </c>
      <c r="G965" s="14">
        <f>8*1</f>
        <v>8</v>
      </c>
      <c r="H965" s="19"/>
      <c r="I965" s="8"/>
    </row>
    <row r="966" spans="1:9" ht="32" x14ac:dyDescent="0.35">
      <c r="A966" s="26" t="s">
        <v>1202</v>
      </c>
      <c r="B966" s="16" t="s">
        <v>69</v>
      </c>
      <c r="C966" s="8"/>
      <c r="D966" s="8">
        <v>91932</v>
      </c>
      <c r="E966" s="8" t="s">
        <v>182</v>
      </c>
      <c r="F966" s="8" t="s">
        <v>3</v>
      </c>
      <c r="G966" s="14">
        <f>G964+G965</f>
        <v>88</v>
      </c>
      <c r="H966" s="36"/>
      <c r="I966" s="8"/>
    </row>
    <row r="967" spans="1:9" x14ac:dyDescent="0.35">
      <c r="A967" s="26" t="s">
        <v>1203</v>
      </c>
      <c r="B967" s="16" t="s">
        <v>227</v>
      </c>
      <c r="C967" s="8"/>
      <c r="D967" s="8">
        <v>51032</v>
      </c>
      <c r="E967" s="8" t="s">
        <v>182</v>
      </c>
      <c r="F967" s="8" t="s">
        <v>0</v>
      </c>
      <c r="G967" s="14">
        <f>G966*3</f>
        <v>264</v>
      </c>
      <c r="H967" s="14"/>
      <c r="I967" s="8"/>
    </row>
    <row r="968" spans="1:9" x14ac:dyDescent="0.35">
      <c r="A968" s="26" t="s">
        <v>1204</v>
      </c>
      <c r="B968" s="16" t="s">
        <v>82</v>
      </c>
      <c r="C968" s="8"/>
      <c r="D968" s="8"/>
      <c r="E968" s="8" t="s">
        <v>24</v>
      </c>
      <c r="F968" s="8" t="s">
        <v>0</v>
      </c>
      <c r="G968" s="14">
        <f>G967</f>
        <v>264</v>
      </c>
      <c r="H968" s="14"/>
      <c r="I968" s="8"/>
    </row>
    <row r="969" spans="1:9" x14ac:dyDescent="0.35">
      <c r="A969" s="26"/>
      <c r="B969" s="16"/>
      <c r="C969" s="8"/>
      <c r="D969" s="8"/>
      <c r="E969" s="8"/>
      <c r="F969" s="8"/>
      <c r="G969" s="14"/>
      <c r="H969" s="14"/>
      <c r="I969" s="8"/>
    </row>
    <row r="970" spans="1:9" x14ac:dyDescent="0.35">
      <c r="A970" s="26" t="s">
        <v>1205</v>
      </c>
      <c r="B970" s="34" t="s">
        <v>284</v>
      </c>
      <c r="C970" s="8"/>
      <c r="D970" s="8"/>
      <c r="E970" s="8"/>
      <c r="F970" s="8"/>
      <c r="G970" s="19"/>
      <c r="H970" s="14"/>
      <c r="I970" s="8"/>
    </row>
    <row r="971" spans="1:9" x14ac:dyDescent="0.35">
      <c r="A971" s="26"/>
      <c r="B971" s="34" t="s">
        <v>28</v>
      </c>
      <c r="C971" s="8"/>
      <c r="D971" s="8"/>
      <c r="E971" s="8"/>
      <c r="F971" s="8"/>
      <c r="G971" s="19"/>
      <c r="H971" s="14"/>
      <c r="I971" s="8"/>
    </row>
    <row r="972" spans="1:9" ht="48" x14ac:dyDescent="0.35">
      <c r="A972" s="26" t="s">
        <v>1206</v>
      </c>
      <c r="B972" s="16" t="s">
        <v>261</v>
      </c>
      <c r="C972" s="8" t="s">
        <v>222</v>
      </c>
      <c r="D972" s="8"/>
      <c r="E972" s="8" t="s">
        <v>221</v>
      </c>
      <c r="F972" s="8" t="s">
        <v>10</v>
      </c>
      <c r="G972" s="8">
        <f>2*4</f>
        <v>8</v>
      </c>
      <c r="H972" s="19"/>
      <c r="I972" s="8"/>
    </row>
    <row r="973" spans="1:9" ht="80" x14ac:dyDescent="0.35">
      <c r="A973" s="26" t="s">
        <v>1207</v>
      </c>
      <c r="B973" s="16" t="s">
        <v>263</v>
      </c>
      <c r="C973" s="8" t="s">
        <v>262</v>
      </c>
      <c r="D973" s="8"/>
      <c r="E973" s="8" t="s">
        <v>221</v>
      </c>
      <c r="F973" s="8" t="s">
        <v>10</v>
      </c>
      <c r="G973" s="8">
        <f>2*2</f>
        <v>4</v>
      </c>
      <c r="H973" s="19"/>
      <c r="I973" s="8"/>
    </row>
    <row r="974" spans="1:9" x14ac:dyDescent="0.35">
      <c r="A974" s="26" t="s">
        <v>1208</v>
      </c>
      <c r="B974" s="16" t="s">
        <v>93</v>
      </c>
      <c r="C974" s="8" t="s">
        <v>94</v>
      </c>
      <c r="D974" s="8"/>
      <c r="E974" s="8" t="s">
        <v>95</v>
      </c>
      <c r="F974" s="8" t="s">
        <v>0</v>
      </c>
      <c r="G974" s="8">
        <f>G973</f>
        <v>4</v>
      </c>
      <c r="H974" s="14"/>
      <c r="I974" s="8"/>
    </row>
    <row r="975" spans="1:9" x14ac:dyDescent="0.35">
      <c r="A975" s="26" t="s">
        <v>1209</v>
      </c>
      <c r="B975" s="16" t="s">
        <v>223</v>
      </c>
      <c r="C975" s="8"/>
      <c r="D975" s="8"/>
      <c r="E975" s="8" t="s">
        <v>221</v>
      </c>
      <c r="F975" s="8" t="s">
        <v>0</v>
      </c>
      <c r="G975" s="8">
        <f>G972+G973</f>
        <v>12</v>
      </c>
      <c r="H975" s="14"/>
      <c r="I975" s="8"/>
    </row>
    <row r="976" spans="1:9" x14ac:dyDescent="0.35">
      <c r="A976" s="26" t="s">
        <v>1210</v>
      </c>
      <c r="B976" s="16" t="s">
        <v>164</v>
      </c>
      <c r="C976" s="8"/>
      <c r="D976" s="8"/>
      <c r="E976" s="8"/>
      <c r="F976" s="8" t="s">
        <v>0</v>
      </c>
      <c r="G976" s="8">
        <f>G973</f>
        <v>4</v>
      </c>
      <c r="H976" s="14"/>
      <c r="I976" s="8"/>
    </row>
    <row r="977" spans="1:9" x14ac:dyDescent="0.35">
      <c r="A977" s="26"/>
      <c r="B977" s="8"/>
      <c r="C977" s="8"/>
      <c r="D977" s="8"/>
      <c r="E977" s="8"/>
      <c r="F977" s="8"/>
      <c r="G977" s="19"/>
      <c r="H977" s="14"/>
      <c r="I977" s="8"/>
    </row>
    <row r="978" spans="1:9" x14ac:dyDescent="0.35">
      <c r="A978" s="26"/>
      <c r="B978" s="34" t="s">
        <v>65</v>
      </c>
      <c r="C978" s="8"/>
      <c r="D978" s="8"/>
      <c r="E978" s="8"/>
      <c r="F978" s="8"/>
      <c r="G978" s="19"/>
      <c r="H978" s="14"/>
      <c r="I978" s="8"/>
    </row>
    <row r="979" spans="1:9" ht="32" x14ac:dyDescent="0.35">
      <c r="A979" s="26" t="s">
        <v>1211</v>
      </c>
      <c r="B979" s="16" t="s">
        <v>132</v>
      </c>
      <c r="C979" s="8" t="s">
        <v>23</v>
      </c>
      <c r="D979" s="8"/>
      <c r="E979" s="8" t="s">
        <v>24</v>
      </c>
      <c r="F979" s="8" t="s">
        <v>3</v>
      </c>
      <c r="G979" s="14">
        <f>92*2</f>
        <v>184</v>
      </c>
      <c r="H979" s="14"/>
      <c r="I979" s="8"/>
    </row>
    <row r="980" spans="1:9" x14ac:dyDescent="0.35">
      <c r="A980" s="26" t="s">
        <v>1212</v>
      </c>
      <c r="B980" s="16" t="s">
        <v>225</v>
      </c>
      <c r="C980" s="8" t="s">
        <v>226</v>
      </c>
      <c r="D980" s="8"/>
      <c r="E980" s="8" t="s">
        <v>24</v>
      </c>
      <c r="F980" s="8" t="s">
        <v>3</v>
      </c>
      <c r="G980" s="14">
        <f>80*2</f>
        <v>160</v>
      </c>
      <c r="H980" s="19"/>
      <c r="I980" s="8"/>
    </row>
    <row r="981" spans="1:9" x14ac:dyDescent="0.35">
      <c r="A981" s="26" t="s">
        <v>1213</v>
      </c>
      <c r="B981" s="16" t="s">
        <v>224</v>
      </c>
      <c r="C981" s="8" t="s">
        <v>160</v>
      </c>
      <c r="D981" s="8"/>
      <c r="E981" s="8" t="s">
        <v>24</v>
      </c>
      <c r="F981" s="8" t="s">
        <v>3</v>
      </c>
      <c r="G981" s="14">
        <f>8*2</f>
        <v>16</v>
      </c>
      <c r="H981" s="19"/>
      <c r="I981" s="8"/>
    </row>
    <row r="982" spans="1:9" ht="32" x14ac:dyDescent="0.35">
      <c r="A982" s="26" t="s">
        <v>1214</v>
      </c>
      <c r="B982" s="16" t="s">
        <v>69</v>
      </c>
      <c r="C982" s="8"/>
      <c r="D982" s="8">
        <v>91932</v>
      </c>
      <c r="E982" s="8" t="s">
        <v>182</v>
      </c>
      <c r="F982" s="8" t="s">
        <v>3</v>
      </c>
      <c r="G982" s="14">
        <f>G980+G981</f>
        <v>176</v>
      </c>
      <c r="H982" s="36"/>
      <c r="I982" s="8"/>
    </row>
    <row r="983" spans="1:9" x14ac:dyDescent="0.35">
      <c r="A983" s="26" t="s">
        <v>1215</v>
      </c>
      <c r="B983" s="16" t="s">
        <v>227</v>
      </c>
      <c r="C983" s="8"/>
      <c r="D983" s="8">
        <v>51032</v>
      </c>
      <c r="E983" s="8" t="s">
        <v>182</v>
      </c>
      <c r="F983" s="8" t="s">
        <v>0</v>
      </c>
      <c r="G983" s="14">
        <f>G982*3</f>
        <v>528</v>
      </c>
      <c r="H983" s="19"/>
      <c r="I983" s="8"/>
    </row>
    <row r="984" spans="1:9" x14ac:dyDescent="0.35">
      <c r="A984" s="26" t="s">
        <v>1216</v>
      </c>
      <c r="B984" s="16" t="s">
        <v>82</v>
      </c>
      <c r="C984" s="8"/>
      <c r="D984" s="8"/>
      <c r="E984" s="8" t="s">
        <v>24</v>
      </c>
      <c r="F984" s="8" t="s">
        <v>0</v>
      </c>
      <c r="G984" s="14">
        <f>G983</f>
        <v>528</v>
      </c>
      <c r="H984" s="22"/>
      <c r="I984" s="8"/>
    </row>
    <row r="985" spans="1:9" x14ac:dyDescent="0.35">
      <c r="A985" s="26"/>
      <c r="B985" s="16"/>
      <c r="C985" s="8"/>
      <c r="D985" s="8"/>
      <c r="E985" s="8"/>
      <c r="F985" s="8"/>
      <c r="G985" s="14"/>
      <c r="H985" s="14"/>
      <c r="I985" s="8"/>
    </row>
    <row r="986" spans="1:9" x14ac:dyDescent="0.35">
      <c r="A986" s="26" t="s">
        <v>1217</v>
      </c>
      <c r="B986" s="34" t="s">
        <v>719</v>
      </c>
      <c r="C986" s="8"/>
      <c r="D986" s="8"/>
      <c r="E986" s="8"/>
      <c r="F986" s="8"/>
      <c r="G986" s="19"/>
      <c r="H986" s="14"/>
      <c r="I986" s="8"/>
    </row>
    <row r="987" spans="1:9" x14ac:dyDescent="0.35">
      <c r="A987" s="26"/>
      <c r="B987" s="34" t="s">
        <v>28</v>
      </c>
      <c r="C987" s="8"/>
      <c r="D987" s="8"/>
      <c r="E987" s="8"/>
      <c r="F987" s="8"/>
      <c r="G987" s="19"/>
      <c r="H987" s="14"/>
      <c r="I987" s="8"/>
    </row>
    <row r="988" spans="1:9" ht="48" x14ac:dyDescent="0.35">
      <c r="A988" s="26" t="s">
        <v>1218</v>
      </c>
      <c r="B988" s="16" t="s">
        <v>261</v>
      </c>
      <c r="C988" s="8" t="s">
        <v>222</v>
      </c>
      <c r="D988" s="8"/>
      <c r="E988" s="8" t="s">
        <v>221</v>
      </c>
      <c r="F988" s="8" t="s">
        <v>10</v>
      </c>
      <c r="G988" s="8">
        <f>1*4</f>
        <v>4</v>
      </c>
      <c r="H988" s="19"/>
      <c r="I988" s="8"/>
    </row>
    <row r="989" spans="1:9" ht="80" x14ac:dyDescent="0.35">
      <c r="A989" s="26" t="s">
        <v>1219</v>
      </c>
      <c r="B989" s="16" t="s">
        <v>263</v>
      </c>
      <c r="C989" s="8" t="s">
        <v>262</v>
      </c>
      <c r="D989" s="8"/>
      <c r="E989" s="8" t="s">
        <v>221</v>
      </c>
      <c r="F989" s="8" t="s">
        <v>10</v>
      </c>
      <c r="G989" s="8">
        <f>1*2</f>
        <v>2</v>
      </c>
      <c r="H989" s="19"/>
      <c r="I989" s="8"/>
    </row>
    <row r="990" spans="1:9" x14ac:dyDescent="0.35">
      <c r="A990" s="26" t="s">
        <v>1220</v>
      </c>
      <c r="B990" s="16" t="s">
        <v>93</v>
      </c>
      <c r="C990" s="8" t="s">
        <v>94</v>
      </c>
      <c r="D990" s="8"/>
      <c r="E990" s="8" t="s">
        <v>95</v>
      </c>
      <c r="F990" s="8" t="s">
        <v>0</v>
      </c>
      <c r="G990" s="8">
        <f>G989</f>
        <v>2</v>
      </c>
      <c r="H990" s="14"/>
      <c r="I990" s="8"/>
    </row>
    <row r="991" spans="1:9" x14ac:dyDescent="0.35">
      <c r="A991" s="26" t="s">
        <v>1221</v>
      </c>
      <c r="B991" s="16" t="s">
        <v>223</v>
      </c>
      <c r="C991" s="8"/>
      <c r="D991" s="8"/>
      <c r="E991" s="8" t="s">
        <v>221</v>
      </c>
      <c r="F991" s="8" t="s">
        <v>0</v>
      </c>
      <c r="G991" s="8">
        <f>G988+G989</f>
        <v>6</v>
      </c>
      <c r="H991" s="14"/>
      <c r="I991" s="8"/>
    </row>
    <row r="992" spans="1:9" x14ac:dyDescent="0.35">
      <c r="A992" s="26" t="s">
        <v>1222</v>
      </c>
      <c r="B992" s="16" t="s">
        <v>164</v>
      </c>
      <c r="C992" s="8"/>
      <c r="D992" s="8"/>
      <c r="E992" s="8"/>
      <c r="F992" s="8" t="s">
        <v>0</v>
      </c>
      <c r="G992" s="8">
        <f>G989</f>
        <v>2</v>
      </c>
      <c r="H992" s="14"/>
      <c r="I992" s="8"/>
    </row>
    <row r="993" spans="1:9" x14ac:dyDescent="0.35">
      <c r="A993" s="26"/>
      <c r="B993" s="8"/>
      <c r="C993" s="8"/>
      <c r="D993" s="8"/>
      <c r="E993" s="8"/>
      <c r="F993" s="8"/>
      <c r="G993" s="19"/>
      <c r="H993" s="14"/>
      <c r="I993" s="8"/>
    </row>
    <row r="994" spans="1:9" x14ac:dyDescent="0.35">
      <c r="A994" s="26"/>
      <c r="B994" s="34" t="s">
        <v>65</v>
      </c>
      <c r="C994" s="8"/>
      <c r="D994" s="8"/>
      <c r="E994" s="8"/>
      <c r="F994" s="8"/>
      <c r="G994" s="19"/>
      <c r="H994" s="14"/>
      <c r="I994" s="8"/>
    </row>
    <row r="995" spans="1:9" ht="32" x14ac:dyDescent="0.35">
      <c r="A995" s="26" t="s">
        <v>1223</v>
      </c>
      <c r="B995" s="16" t="s">
        <v>132</v>
      </c>
      <c r="C995" s="8" t="s">
        <v>23</v>
      </c>
      <c r="D995" s="8"/>
      <c r="E995" s="8" t="s">
        <v>24</v>
      </c>
      <c r="F995" s="8" t="s">
        <v>3</v>
      </c>
      <c r="G995" s="14">
        <f>92*1</f>
        <v>92</v>
      </c>
      <c r="H995" s="14"/>
      <c r="I995" s="8"/>
    </row>
    <row r="996" spans="1:9" x14ac:dyDescent="0.35">
      <c r="A996" s="26" t="s">
        <v>1224</v>
      </c>
      <c r="B996" s="16" t="s">
        <v>225</v>
      </c>
      <c r="C996" s="8" t="s">
        <v>226</v>
      </c>
      <c r="D996" s="8"/>
      <c r="E996" s="8" t="s">
        <v>24</v>
      </c>
      <c r="F996" s="8" t="s">
        <v>3</v>
      </c>
      <c r="G996" s="14">
        <f>80*1</f>
        <v>80</v>
      </c>
      <c r="H996" s="19"/>
      <c r="I996" s="8"/>
    </row>
    <row r="997" spans="1:9" x14ac:dyDescent="0.35">
      <c r="A997" s="26" t="s">
        <v>1225</v>
      </c>
      <c r="B997" s="16" t="s">
        <v>224</v>
      </c>
      <c r="C997" s="8" t="s">
        <v>160</v>
      </c>
      <c r="D997" s="8"/>
      <c r="E997" s="8" t="s">
        <v>24</v>
      </c>
      <c r="F997" s="8" t="s">
        <v>3</v>
      </c>
      <c r="G997" s="14">
        <f>8*1</f>
        <v>8</v>
      </c>
      <c r="H997" s="19"/>
      <c r="I997" s="8"/>
    </row>
    <row r="998" spans="1:9" ht="32" x14ac:dyDescent="0.35">
      <c r="A998" s="26" t="s">
        <v>1226</v>
      </c>
      <c r="B998" s="16" t="s">
        <v>69</v>
      </c>
      <c r="C998" s="8"/>
      <c r="D998" s="8">
        <v>91932</v>
      </c>
      <c r="E998" s="8" t="s">
        <v>182</v>
      </c>
      <c r="F998" s="8" t="s">
        <v>3</v>
      </c>
      <c r="G998" s="14">
        <f>G996+G997</f>
        <v>88</v>
      </c>
      <c r="H998" s="36"/>
      <c r="I998" s="8"/>
    </row>
    <row r="999" spans="1:9" x14ac:dyDescent="0.35">
      <c r="A999" s="26" t="s">
        <v>1227</v>
      </c>
      <c r="B999" s="16" t="s">
        <v>227</v>
      </c>
      <c r="C999" s="8"/>
      <c r="D999" s="8">
        <v>51032</v>
      </c>
      <c r="E999" s="8" t="s">
        <v>182</v>
      </c>
      <c r="F999" s="8" t="s">
        <v>0</v>
      </c>
      <c r="G999" s="14">
        <f>G998*3</f>
        <v>264</v>
      </c>
      <c r="H999" s="14"/>
      <c r="I999" s="8"/>
    </row>
    <row r="1000" spans="1:9" x14ac:dyDescent="0.35">
      <c r="A1000" s="26" t="s">
        <v>1228</v>
      </c>
      <c r="B1000" s="16" t="s">
        <v>82</v>
      </c>
      <c r="C1000" s="8"/>
      <c r="D1000" s="8"/>
      <c r="E1000" s="8" t="s">
        <v>24</v>
      </c>
      <c r="F1000" s="8" t="s">
        <v>0</v>
      </c>
      <c r="G1000" s="14">
        <f>G999</f>
        <v>264</v>
      </c>
      <c r="H1000" s="14"/>
      <c r="I1000" s="8"/>
    </row>
    <row r="1001" spans="1:9" x14ac:dyDescent="0.35">
      <c r="A1001" s="26"/>
      <c r="B1001" s="16"/>
      <c r="C1001" s="8"/>
      <c r="D1001" s="8"/>
      <c r="E1001" s="8"/>
      <c r="F1001" s="8"/>
      <c r="G1001" s="14"/>
      <c r="H1001" s="14"/>
      <c r="I1001" s="8"/>
    </row>
    <row r="1002" spans="1:9" x14ac:dyDescent="0.35">
      <c r="A1002" s="26" t="s">
        <v>1229</v>
      </c>
      <c r="B1002" s="34" t="s">
        <v>720</v>
      </c>
      <c r="C1002" s="8"/>
      <c r="D1002" s="8"/>
      <c r="E1002" s="8"/>
      <c r="F1002" s="8"/>
      <c r="G1002" s="19"/>
      <c r="H1002" s="14"/>
      <c r="I1002" s="8"/>
    </row>
    <row r="1003" spans="1:9" x14ac:dyDescent="0.35">
      <c r="A1003" s="26"/>
      <c r="B1003" s="34" t="s">
        <v>28</v>
      </c>
      <c r="C1003" s="8"/>
      <c r="D1003" s="8"/>
      <c r="E1003" s="8"/>
      <c r="F1003" s="8"/>
      <c r="G1003" s="19"/>
      <c r="H1003" s="14"/>
      <c r="I1003" s="8"/>
    </row>
    <row r="1004" spans="1:9" ht="48" x14ac:dyDescent="0.35">
      <c r="A1004" s="26" t="s">
        <v>1230</v>
      </c>
      <c r="B1004" s="16" t="s">
        <v>261</v>
      </c>
      <c r="C1004" s="8" t="s">
        <v>222</v>
      </c>
      <c r="D1004" s="8"/>
      <c r="E1004" s="8" t="s">
        <v>221</v>
      </c>
      <c r="F1004" s="8" t="s">
        <v>10</v>
      </c>
      <c r="G1004" s="8">
        <f>1*4</f>
        <v>4</v>
      </c>
      <c r="H1004" s="19"/>
      <c r="I1004" s="8"/>
    </row>
    <row r="1005" spans="1:9" ht="80" x14ac:dyDescent="0.35">
      <c r="A1005" s="26" t="s">
        <v>1231</v>
      </c>
      <c r="B1005" s="16" t="s">
        <v>263</v>
      </c>
      <c r="C1005" s="8" t="s">
        <v>262</v>
      </c>
      <c r="D1005" s="8"/>
      <c r="E1005" s="8" t="s">
        <v>221</v>
      </c>
      <c r="F1005" s="8" t="s">
        <v>10</v>
      </c>
      <c r="G1005" s="8">
        <f>1*2</f>
        <v>2</v>
      </c>
      <c r="H1005" s="19"/>
      <c r="I1005" s="8"/>
    </row>
    <row r="1006" spans="1:9" x14ac:dyDescent="0.35">
      <c r="A1006" s="26" t="s">
        <v>1232</v>
      </c>
      <c r="B1006" s="16" t="s">
        <v>93</v>
      </c>
      <c r="C1006" s="8" t="s">
        <v>94</v>
      </c>
      <c r="D1006" s="8"/>
      <c r="E1006" s="8" t="s">
        <v>95</v>
      </c>
      <c r="F1006" s="8" t="s">
        <v>0</v>
      </c>
      <c r="G1006" s="8">
        <f>G1005</f>
        <v>2</v>
      </c>
      <c r="H1006" s="14"/>
      <c r="I1006" s="8"/>
    </row>
    <row r="1007" spans="1:9" x14ac:dyDescent="0.35">
      <c r="A1007" s="26" t="s">
        <v>1233</v>
      </c>
      <c r="B1007" s="16" t="s">
        <v>223</v>
      </c>
      <c r="C1007" s="8"/>
      <c r="D1007" s="8"/>
      <c r="E1007" s="8" t="s">
        <v>221</v>
      </c>
      <c r="F1007" s="8" t="s">
        <v>0</v>
      </c>
      <c r="G1007" s="8">
        <f>G1004+G1005</f>
        <v>6</v>
      </c>
      <c r="H1007" s="14"/>
      <c r="I1007" s="8"/>
    </row>
    <row r="1008" spans="1:9" x14ac:dyDescent="0.35">
      <c r="A1008" s="26" t="s">
        <v>1234</v>
      </c>
      <c r="B1008" s="16" t="s">
        <v>164</v>
      </c>
      <c r="C1008" s="8"/>
      <c r="D1008" s="8"/>
      <c r="E1008" s="8"/>
      <c r="F1008" s="8" t="s">
        <v>0</v>
      </c>
      <c r="G1008" s="8">
        <f>G1005</f>
        <v>2</v>
      </c>
      <c r="H1008" s="14"/>
      <c r="I1008" s="8"/>
    </row>
    <row r="1009" spans="1:9" x14ac:dyDescent="0.35">
      <c r="A1009" s="26"/>
      <c r="B1009" s="8"/>
      <c r="C1009" s="8"/>
      <c r="D1009" s="8"/>
      <c r="E1009" s="8"/>
      <c r="F1009" s="8"/>
      <c r="G1009" s="19"/>
      <c r="H1009" s="14"/>
      <c r="I1009" s="8"/>
    </row>
    <row r="1010" spans="1:9" x14ac:dyDescent="0.35">
      <c r="A1010" s="26"/>
      <c r="B1010" s="34" t="s">
        <v>65</v>
      </c>
      <c r="C1010" s="8"/>
      <c r="D1010" s="8"/>
      <c r="E1010" s="8"/>
      <c r="F1010" s="8"/>
      <c r="G1010" s="19"/>
      <c r="H1010" s="14"/>
      <c r="I1010" s="8"/>
    </row>
    <row r="1011" spans="1:9" ht="32" x14ac:dyDescent="0.35">
      <c r="A1011" s="26" t="s">
        <v>1235</v>
      </c>
      <c r="B1011" s="16" t="s">
        <v>132</v>
      </c>
      <c r="C1011" s="8" t="s">
        <v>23</v>
      </c>
      <c r="D1011" s="8"/>
      <c r="E1011" s="8" t="s">
        <v>24</v>
      </c>
      <c r="F1011" s="8" t="s">
        <v>3</v>
      </c>
      <c r="G1011" s="14">
        <f>92*1</f>
        <v>92</v>
      </c>
      <c r="H1011" s="14"/>
      <c r="I1011" s="8"/>
    </row>
    <row r="1012" spans="1:9" x14ac:dyDescent="0.35">
      <c r="A1012" s="26" t="s">
        <v>1236</v>
      </c>
      <c r="B1012" s="16" t="s">
        <v>225</v>
      </c>
      <c r="C1012" s="8" t="s">
        <v>226</v>
      </c>
      <c r="D1012" s="8"/>
      <c r="E1012" s="8" t="s">
        <v>24</v>
      </c>
      <c r="F1012" s="8" t="s">
        <v>3</v>
      </c>
      <c r="G1012" s="14">
        <f>80*1</f>
        <v>80</v>
      </c>
      <c r="H1012" s="19"/>
      <c r="I1012" s="8"/>
    </row>
    <row r="1013" spans="1:9" x14ac:dyDescent="0.35">
      <c r="A1013" s="26" t="s">
        <v>1237</v>
      </c>
      <c r="B1013" s="16" t="s">
        <v>224</v>
      </c>
      <c r="C1013" s="8" t="s">
        <v>160</v>
      </c>
      <c r="D1013" s="8"/>
      <c r="E1013" s="8" t="s">
        <v>24</v>
      </c>
      <c r="F1013" s="8" t="s">
        <v>3</v>
      </c>
      <c r="G1013" s="14">
        <f>8*1</f>
        <v>8</v>
      </c>
      <c r="H1013" s="19"/>
      <c r="I1013" s="8"/>
    </row>
    <row r="1014" spans="1:9" ht="32" x14ac:dyDescent="0.35">
      <c r="A1014" s="26" t="s">
        <v>1238</v>
      </c>
      <c r="B1014" s="16" t="s">
        <v>69</v>
      </c>
      <c r="C1014" s="8"/>
      <c r="D1014" s="8">
        <v>91932</v>
      </c>
      <c r="E1014" s="8" t="s">
        <v>182</v>
      </c>
      <c r="F1014" s="8" t="s">
        <v>3</v>
      </c>
      <c r="G1014" s="14">
        <f>G1012+G1013</f>
        <v>88</v>
      </c>
      <c r="H1014" s="36"/>
      <c r="I1014" s="8"/>
    </row>
    <row r="1015" spans="1:9" x14ac:dyDescent="0.35">
      <c r="A1015" s="26" t="s">
        <v>1239</v>
      </c>
      <c r="B1015" s="16" t="s">
        <v>227</v>
      </c>
      <c r="C1015" s="8"/>
      <c r="D1015" s="8">
        <v>51032</v>
      </c>
      <c r="E1015" s="8" t="s">
        <v>182</v>
      </c>
      <c r="F1015" s="8" t="s">
        <v>0</v>
      </c>
      <c r="G1015" s="14">
        <f>G1014*3</f>
        <v>264</v>
      </c>
      <c r="H1015" s="14"/>
      <c r="I1015" s="8"/>
    </row>
    <row r="1016" spans="1:9" x14ac:dyDescent="0.35">
      <c r="A1016" s="26" t="s">
        <v>1240</v>
      </c>
      <c r="B1016" s="16" t="s">
        <v>82</v>
      </c>
      <c r="C1016" s="8"/>
      <c r="D1016" s="8"/>
      <c r="E1016" s="8" t="s">
        <v>24</v>
      </c>
      <c r="F1016" s="8" t="s">
        <v>0</v>
      </c>
      <c r="G1016" s="14">
        <f>G1015</f>
        <v>264</v>
      </c>
      <c r="H1016" s="14"/>
      <c r="I1016" s="8"/>
    </row>
    <row r="1017" spans="1:9" x14ac:dyDescent="0.35">
      <c r="A1017" s="26"/>
      <c r="B1017" s="16"/>
      <c r="C1017" s="8"/>
      <c r="D1017" s="8"/>
      <c r="E1017" s="8"/>
      <c r="F1017" s="8"/>
      <c r="G1017" s="14"/>
      <c r="H1017" s="14"/>
      <c r="I1017" s="8"/>
    </row>
    <row r="1018" spans="1:9" x14ac:dyDescent="0.35">
      <c r="A1018" s="26" t="s">
        <v>1241</v>
      </c>
      <c r="B1018" s="34" t="s">
        <v>721</v>
      </c>
      <c r="C1018" s="8"/>
      <c r="D1018" s="8"/>
      <c r="E1018" s="8"/>
      <c r="F1018" s="8"/>
      <c r="G1018" s="19"/>
      <c r="H1018" s="14"/>
      <c r="I1018" s="8"/>
    </row>
    <row r="1019" spans="1:9" x14ac:dyDescent="0.35">
      <c r="A1019" s="26"/>
      <c r="B1019" s="34" t="s">
        <v>28</v>
      </c>
      <c r="C1019" s="8"/>
      <c r="D1019" s="8"/>
      <c r="E1019" s="8"/>
      <c r="F1019" s="8"/>
      <c r="G1019" s="19"/>
      <c r="H1019" s="14"/>
      <c r="I1019" s="8"/>
    </row>
    <row r="1020" spans="1:9" ht="48" x14ac:dyDescent="0.35">
      <c r="A1020" s="26" t="s">
        <v>1242</v>
      </c>
      <c r="B1020" s="16" t="s">
        <v>261</v>
      </c>
      <c r="C1020" s="8" t="s">
        <v>222</v>
      </c>
      <c r="D1020" s="8"/>
      <c r="E1020" s="8" t="s">
        <v>221</v>
      </c>
      <c r="F1020" s="8" t="s">
        <v>10</v>
      </c>
      <c r="G1020" s="8">
        <f>1*4</f>
        <v>4</v>
      </c>
      <c r="H1020" s="19"/>
      <c r="I1020" s="8"/>
    </row>
    <row r="1021" spans="1:9" ht="80" x14ac:dyDescent="0.35">
      <c r="A1021" s="26" t="s">
        <v>1243</v>
      </c>
      <c r="B1021" s="16" t="s">
        <v>263</v>
      </c>
      <c r="C1021" s="8" t="s">
        <v>262</v>
      </c>
      <c r="D1021" s="8"/>
      <c r="E1021" s="8" t="s">
        <v>221</v>
      </c>
      <c r="F1021" s="8" t="s">
        <v>10</v>
      </c>
      <c r="G1021" s="8">
        <f>1*2</f>
        <v>2</v>
      </c>
      <c r="H1021" s="19"/>
      <c r="I1021" s="8"/>
    </row>
    <row r="1022" spans="1:9" x14ac:dyDescent="0.35">
      <c r="A1022" s="26" t="s">
        <v>1244</v>
      </c>
      <c r="B1022" s="16" t="s">
        <v>93</v>
      </c>
      <c r="C1022" s="8" t="s">
        <v>94</v>
      </c>
      <c r="D1022" s="8"/>
      <c r="E1022" s="8" t="s">
        <v>95</v>
      </c>
      <c r="F1022" s="8" t="s">
        <v>0</v>
      </c>
      <c r="G1022" s="8">
        <f>G1021</f>
        <v>2</v>
      </c>
      <c r="H1022" s="14"/>
      <c r="I1022" s="8"/>
    </row>
    <row r="1023" spans="1:9" x14ac:dyDescent="0.35">
      <c r="A1023" s="26" t="s">
        <v>1245</v>
      </c>
      <c r="B1023" s="16" t="s">
        <v>223</v>
      </c>
      <c r="C1023" s="8"/>
      <c r="D1023" s="8"/>
      <c r="E1023" s="8" t="s">
        <v>221</v>
      </c>
      <c r="F1023" s="8" t="s">
        <v>0</v>
      </c>
      <c r="G1023" s="8">
        <f>G1020+G1021</f>
        <v>6</v>
      </c>
      <c r="H1023" s="14"/>
      <c r="I1023" s="8"/>
    </row>
    <row r="1024" spans="1:9" x14ac:dyDescent="0.35">
      <c r="A1024" s="26" t="s">
        <v>1246</v>
      </c>
      <c r="B1024" s="16" t="s">
        <v>164</v>
      </c>
      <c r="C1024" s="8"/>
      <c r="D1024" s="8"/>
      <c r="E1024" s="8"/>
      <c r="F1024" s="8" t="s">
        <v>0</v>
      </c>
      <c r="G1024" s="8">
        <f>G1021</f>
        <v>2</v>
      </c>
      <c r="H1024" s="14"/>
      <c r="I1024" s="8"/>
    </row>
    <row r="1025" spans="1:9" x14ac:dyDescent="0.35">
      <c r="A1025" s="26"/>
      <c r="B1025" s="8"/>
      <c r="C1025" s="8"/>
      <c r="D1025" s="8"/>
      <c r="E1025" s="8"/>
      <c r="F1025" s="8"/>
      <c r="G1025" s="19"/>
      <c r="H1025" s="14"/>
      <c r="I1025" s="8"/>
    </row>
    <row r="1026" spans="1:9" x14ac:dyDescent="0.35">
      <c r="A1026" s="26"/>
      <c r="B1026" s="34" t="s">
        <v>65</v>
      </c>
      <c r="C1026" s="8"/>
      <c r="D1026" s="8"/>
      <c r="E1026" s="8"/>
      <c r="F1026" s="8"/>
      <c r="G1026" s="19"/>
      <c r="H1026" s="14"/>
      <c r="I1026" s="8"/>
    </row>
    <row r="1027" spans="1:9" ht="32" x14ac:dyDescent="0.35">
      <c r="A1027" s="26" t="s">
        <v>1247</v>
      </c>
      <c r="B1027" s="16" t="s">
        <v>132</v>
      </c>
      <c r="C1027" s="8" t="s">
        <v>23</v>
      </c>
      <c r="D1027" s="8"/>
      <c r="E1027" s="8" t="s">
        <v>24</v>
      </c>
      <c r="F1027" s="8" t="s">
        <v>3</v>
      </c>
      <c r="G1027" s="14">
        <f>92*1</f>
        <v>92</v>
      </c>
      <c r="H1027" s="14"/>
      <c r="I1027" s="8"/>
    </row>
    <row r="1028" spans="1:9" x14ac:dyDescent="0.35">
      <c r="A1028" s="26" t="s">
        <v>1248</v>
      </c>
      <c r="B1028" s="16" t="s">
        <v>225</v>
      </c>
      <c r="C1028" s="8" t="s">
        <v>226</v>
      </c>
      <c r="D1028" s="8"/>
      <c r="E1028" s="8" t="s">
        <v>24</v>
      </c>
      <c r="F1028" s="8" t="s">
        <v>3</v>
      </c>
      <c r="G1028" s="14">
        <f>80*1</f>
        <v>80</v>
      </c>
      <c r="H1028" s="19"/>
      <c r="I1028" s="8"/>
    </row>
    <row r="1029" spans="1:9" x14ac:dyDescent="0.35">
      <c r="A1029" s="26" t="s">
        <v>1249</v>
      </c>
      <c r="B1029" s="16" t="s">
        <v>224</v>
      </c>
      <c r="C1029" s="8" t="s">
        <v>160</v>
      </c>
      <c r="D1029" s="8"/>
      <c r="E1029" s="8" t="s">
        <v>24</v>
      </c>
      <c r="F1029" s="8" t="s">
        <v>3</v>
      </c>
      <c r="G1029" s="14">
        <f>8*1</f>
        <v>8</v>
      </c>
      <c r="H1029" s="19"/>
      <c r="I1029" s="8"/>
    </row>
    <row r="1030" spans="1:9" ht="32" x14ac:dyDescent="0.35">
      <c r="A1030" s="26" t="s">
        <v>1250</v>
      </c>
      <c r="B1030" s="16" t="s">
        <v>69</v>
      </c>
      <c r="C1030" s="8"/>
      <c r="D1030" s="8">
        <v>91932</v>
      </c>
      <c r="E1030" s="8" t="s">
        <v>182</v>
      </c>
      <c r="F1030" s="8" t="s">
        <v>3</v>
      </c>
      <c r="G1030" s="14">
        <f>G1028+G1029</f>
        <v>88</v>
      </c>
      <c r="H1030" s="36"/>
      <c r="I1030" s="8"/>
    </row>
    <row r="1031" spans="1:9" x14ac:dyDescent="0.35">
      <c r="A1031" s="26" t="s">
        <v>1251</v>
      </c>
      <c r="B1031" s="16" t="s">
        <v>227</v>
      </c>
      <c r="C1031" s="8"/>
      <c r="D1031" s="8">
        <v>51032</v>
      </c>
      <c r="E1031" s="8" t="s">
        <v>182</v>
      </c>
      <c r="F1031" s="8" t="s">
        <v>0</v>
      </c>
      <c r="G1031" s="14">
        <f>G1030*3</f>
        <v>264</v>
      </c>
      <c r="H1031" s="14"/>
      <c r="I1031" s="8"/>
    </row>
    <row r="1032" spans="1:9" x14ac:dyDescent="0.35">
      <c r="A1032" s="26" t="s">
        <v>1252</v>
      </c>
      <c r="B1032" s="16" t="s">
        <v>82</v>
      </c>
      <c r="C1032" s="8"/>
      <c r="D1032" s="8"/>
      <c r="E1032" s="8" t="s">
        <v>24</v>
      </c>
      <c r="F1032" s="8" t="s">
        <v>0</v>
      </c>
      <c r="G1032" s="14">
        <f>G1031</f>
        <v>264</v>
      </c>
      <c r="H1032" s="14"/>
      <c r="I1032" s="8"/>
    </row>
    <row r="1033" spans="1:9" x14ac:dyDescent="0.35">
      <c r="A1033" s="26"/>
      <c r="B1033" s="16"/>
      <c r="C1033" s="8"/>
      <c r="D1033" s="8"/>
      <c r="E1033" s="8"/>
      <c r="F1033" s="8"/>
      <c r="G1033" s="14"/>
      <c r="H1033" s="14"/>
      <c r="I1033" s="8"/>
    </row>
    <row r="1034" spans="1:9" x14ac:dyDescent="0.35">
      <c r="A1034" s="26" t="s">
        <v>1253</v>
      </c>
      <c r="B1034" s="34" t="s">
        <v>722</v>
      </c>
      <c r="C1034" s="8"/>
      <c r="D1034" s="8"/>
      <c r="E1034" s="8"/>
      <c r="F1034" s="8"/>
      <c r="G1034" s="19"/>
      <c r="H1034" s="14"/>
      <c r="I1034" s="8"/>
    </row>
    <row r="1035" spans="1:9" x14ac:dyDescent="0.35">
      <c r="A1035" s="26"/>
      <c r="B1035" s="34" t="s">
        <v>28</v>
      </c>
      <c r="C1035" s="8"/>
      <c r="D1035" s="8"/>
      <c r="E1035" s="8"/>
      <c r="F1035" s="8"/>
      <c r="G1035" s="19"/>
      <c r="H1035" s="14"/>
      <c r="I1035" s="8"/>
    </row>
    <row r="1036" spans="1:9" ht="48" x14ac:dyDescent="0.35">
      <c r="A1036" s="26" t="s">
        <v>1254</v>
      </c>
      <c r="B1036" s="16" t="s">
        <v>261</v>
      </c>
      <c r="C1036" s="8" t="s">
        <v>222</v>
      </c>
      <c r="D1036" s="8"/>
      <c r="E1036" s="8" t="s">
        <v>221</v>
      </c>
      <c r="F1036" s="8" t="s">
        <v>10</v>
      </c>
      <c r="G1036" s="8">
        <f>3*4</f>
        <v>12</v>
      </c>
      <c r="H1036" s="19"/>
      <c r="I1036" s="8"/>
    </row>
    <row r="1037" spans="1:9" ht="80" x14ac:dyDescent="0.35">
      <c r="A1037" s="26" t="s">
        <v>1255</v>
      </c>
      <c r="B1037" s="16" t="s">
        <v>263</v>
      </c>
      <c r="C1037" s="8" t="s">
        <v>262</v>
      </c>
      <c r="D1037" s="8"/>
      <c r="E1037" s="8" t="s">
        <v>221</v>
      </c>
      <c r="F1037" s="8" t="s">
        <v>10</v>
      </c>
      <c r="G1037" s="8">
        <f>3*2</f>
        <v>6</v>
      </c>
      <c r="H1037" s="19"/>
      <c r="I1037" s="8"/>
    </row>
    <row r="1038" spans="1:9" x14ac:dyDescent="0.35">
      <c r="A1038" s="26" t="s">
        <v>1256</v>
      </c>
      <c r="B1038" s="16" t="s">
        <v>93</v>
      </c>
      <c r="C1038" s="8" t="s">
        <v>94</v>
      </c>
      <c r="D1038" s="8"/>
      <c r="E1038" s="8" t="s">
        <v>95</v>
      </c>
      <c r="F1038" s="8" t="s">
        <v>0</v>
      </c>
      <c r="G1038" s="8">
        <f>G1037</f>
        <v>6</v>
      </c>
      <c r="H1038" s="14"/>
      <c r="I1038" s="8"/>
    </row>
    <row r="1039" spans="1:9" x14ac:dyDescent="0.35">
      <c r="A1039" s="26" t="s">
        <v>1257</v>
      </c>
      <c r="B1039" s="16" t="s">
        <v>223</v>
      </c>
      <c r="C1039" s="8"/>
      <c r="D1039" s="8"/>
      <c r="E1039" s="8" t="s">
        <v>221</v>
      </c>
      <c r="F1039" s="8" t="s">
        <v>0</v>
      </c>
      <c r="G1039" s="8">
        <f>G1036+G1037</f>
        <v>18</v>
      </c>
      <c r="H1039" s="14"/>
      <c r="I1039" s="8"/>
    </row>
    <row r="1040" spans="1:9" x14ac:dyDescent="0.35">
      <c r="A1040" s="26" t="s">
        <v>1258</v>
      </c>
      <c r="B1040" s="16" t="s">
        <v>164</v>
      </c>
      <c r="C1040" s="8"/>
      <c r="D1040" s="8"/>
      <c r="E1040" s="8"/>
      <c r="F1040" s="8" t="s">
        <v>0</v>
      </c>
      <c r="G1040" s="8">
        <f>G1037</f>
        <v>6</v>
      </c>
      <c r="H1040" s="14"/>
      <c r="I1040" s="8"/>
    </row>
    <row r="1041" spans="1:9" x14ac:dyDescent="0.35">
      <c r="A1041" s="26"/>
      <c r="B1041" s="8"/>
      <c r="C1041" s="8"/>
      <c r="D1041" s="8"/>
      <c r="E1041" s="8"/>
      <c r="F1041" s="8"/>
      <c r="G1041" s="19"/>
      <c r="H1041" s="14"/>
      <c r="I1041" s="8"/>
    </row>
    <row r="1042" spans="1:9" x14ac:dyDescent="0.35">
      <c r="A1042" s="26"/>
      <c r="B1042" s="34" t="s">
        <v>65</v>
      </c>
      <c r="C1042" s="8"/>
      <c r="D1042" s="8"/>
      <c r="E1042" s="8"/>
      <c r="F1042" s="8"/>
      <c r="G1042" s="19"/>
      <c r="H1042" s="14"/>
      <c r="I1042" s="8"/>
    </row>
    <row r="1043" spans="1:9" ht="32" x14ac:dyDescent="0.35">
      <c r="A1043" s="26" t="s">
        <v>1259</v>
      </c>
      <c r="B1043" s="16" t="s">
        <v>132</v>
      </c>
      <c r="C1043" s="8" t="s">
        <v>23</v>
      </c>
      <c r="D1043" s="8"/>
      <c r="E1043" s="8" t="s">
        <v>24</v>
      </c>
      <c r="F1043" s="8" t="s">
        <v>3</v>
      </c>
      <c r="G1043" s="14">
        <f>92*3</f>
        <v>276</v>
      </c>
      <c r="H1043" s="14"/>
      <c r="I1043" s="8"/>
    </row>
    <row r="1044" spans="1:9" x14ac:dyDescent="0.35">
      <c r="A1044" s="26" t="s">
        <v>1260</v>
      </c>
      <c r="B1044" s="16" t="s">
        <v>225</v>
      </c>
      <c r="C1044" s="8" t="s">
        <v>226</v>
      </c>
      <c r="D1044" s="8"/>
      <c r="E1044" s="8" t="s">
        <v>24</v>
      </c>
      <c r="F1044" s="8" t="s">
        <v>3</v>
      </c>
      <c r="G1044" s="14">
        <f>80*3</f>
        <v>240</v>
      </c>
      <c r="H1044" s="19"/>
      <c r="I1044" s="8"/>
    </row>
    <row r="1045" spans="1:9" x14ac:dyDescent="0.35">
      <c r="A1045" s="26" t="s">
        <v>1261</v>
      </c>
      <c r="B1045" s="16" t="s">
        <v>224</v>
      </c>
      <c r="C1045" s="8" t="s">
        <v>160</v>
      </c>
      <c r="D1045" s="8"/>
      <c r="E1045" s="8" t="s">
        <v>24</v>
      </c>
      <c r="F1045" s="8" t="s">
        <v>3</v>
      </c>
      <c r="G1045" s="14">
        <f>8*3</f>
        <v>24</v>
      </c>
      <c r="H1045" s="19"/>
      <c r="I1045" s="8"/>
    </row>
    <row r="1046" spans="1:9" ht="32" x14ac:dyDescent="0.35">
      <c r="A1046" s="26" t="s">
        <v>1262</v>
      </c>
      <c r="B1046" s="16" t="s">
        <v>69</v>
      </c>
      <c r="C1046" s="8"/>
      <c r="D1046" s="8">
        <v>91932</v>
      </c>
      <c r="E1046" s="8" t="s">
        <v>182</v>
      </c>
      <c r="F1046" s="8" t="s">
        <v>3</v>
      </c>
      <c r="G1046" s="14">
        <f>G1044+G1045</f>
        <v>264</v>
      </c>
      <c r="H1046" s="36"/>
      <c r="I1046" s="8"/>
    </row>
    <row r="1047" spans="1:9" x14ac:dyDescent="0.35">
      <c r="A1047" s="26" t="s">
        <v>1263</v>
      </c>
      <c r="B1047" s="16" t="s">
        <v>227</v>
      </c>
      <c r="C1047" s="8"/>
      <c r="D1047" s="8">
        <v>51032</v>
      </c>
      <c r="E1047" s="8" t="s">
        <v>182</v>
      </c>
      <c r="F1047" s="8" t="s">
        <v>0</v>
      </c>
      <c r="G1047" s="14">
        <f>G1046*3</f>
        <v>792</v>
      </c>
      <c r="H1047" s="19"/>
      <c r="I1047" s="8"/>
    </row>
    <row r="1048" spans="1:9" x14ac:dyDescent="0.35">
      <c r="A1048" s="26" t="s">
        <v>1264</v>
      </c>
      <c r="B1048" s="16" t="s">
        <v>82</v>
      </c>
      <c r="C1048" s="8"/>
      <c r="D1048" s="8"/>
      <c r="E1048" s="8" t="s">
        <v>24</v>
      </c>
      <c r="F1048" s="8" t="s">
        <v>0</v>
      </c>
      <c r="G1048" s="14">
        <f>G1047</f>
        <v>792</v>
      </c>
      <c r="H1048" s="22"/>
      <c r="I1048" s="8"/>
    </row>
    <row r="1049" spans="1:9" x14ac:dyDescent="0.35">
      <c r="A1049" s="26"/>
      <c r="B1049" s="16"/>
      <c r="C1049" s="8"/>
      <c r="D1049" s="8"/>
      <c r="E1049" s="8"/>
      <c r="F1049" s="8"/>
      <c r="G1049" s="14"/>
      <c r="H1049" s="22"/>
      <c r="I1049" s="8"/>
    </row>
    <row r="1050" spans="1:9" x14ac:dyDescent="0.35">
      <c r="A1050" s="26" t="s">
        <v>1265</v>
      </c>
      <c r="B1050" s="34" t="s">
        <v>723</v>
      </c>
      <c r="C1050" s="8"/>
      <c r="D1050" s="8"/>
      <c r="E1050" s="8"/>
      <c r="F1050" s="8"/>
      <c r="G1050" s="19"/>
      <c r="H1050" s="14"/>
      <c r="I1050" s="8"/>
    </row>
    <row r="1051" spans="1:9" x14ac:dyDescent="0.35">
      <c r="A1051" s="26"/>
      <c r="B1051" s="34" t="s">
        <v>28</v>
      </c>
      <c r="C1051" s="8"/>
      <c r="D1051" s="8"/>
      <c r="E1051" s="8"/>
      <c r="F1051" s="8"/>
      <c r="G1051" s="19"/>
      <c r="H1051" s="14"/>
      <c r="I1051" s="8"/>
    </row>
    <row r="1052" spans="1:9" ht="48" x14ac:dyDescent="0.35">
      <c r="A1052" s="26" t="s">
        <v>1266</v>
      </c>
      <c r="B1052" s="16" t="s">
        <v>261</v>
      </c>
      <c r="C1052" s="8" t="s">
        <v>222</v>
      </c>
      <c r="D1052" s="8"/>
      <c r="E1052" s="8" t="s">
        <v>221</v>
      </c>
      <c r="F1052" s="8" t="s">
        <v>10</v>
      </c>
      <c r="G1052" s="8">
        <f>1*4</f>
        <v>4</v>
      </c>
      <c r="H1052" s="19"/>
      <c r="I1052" s="8"/>
    </row>
    <row r="1053" spans="1:9" ht="80" x14ac:dyDescent="0.35">
      <c r="A1053" s="26" t="s">
        <v>1267</v>
      </c>
      <c r="B1053" s="16" t="s">
        <v>263</v>
      </c>
      <c r="C1053" s="8" t="s">
        <v>262</v>
      </c>
      <c r="D1053" s="8"/>
      <c r="E1053" s="8" t="s">
        <v>221</v>
      </c>
      <c r="F1053" s="8" t="s">
        <v>10</v>
      </c>
      <c r="G1053" s="8">
        <f>1*2</f>
        <v>2</v>
      </c>
      <c r="H1053" s="19"/>
      <c r="I1053" s="8"/>
    </row>
    <row r="1054" spans="1:9" x14ac:dyDescent="0.35">
      <c r="A1054" s="26" t="s">
        <v>1268</v>
      </c>
      <c r="B1054" s="16" t="s">
        <v>93</v>
      </c>
      <c r="C1054" s="8" t="s">
        <v>94</v>
      </c>
      <c r="D1054" s="8"/>
      <c r="E1054" s="8" t="s">
        <v>95</v>
      </c>
      <c r="F1054" s="8" t="s">
        <v>0</v>
      </c>
      <c r="G1054" s="8">
        <f>G1053</f>
        <v>2</v>
      </c>
      <c r="H1054" s="14"/>
      <c r="I1054" s="8"/>
    </row>
    <row r="1055" spans="1:9" x14ac:dyDescent="0.35">
      <c r="A1055" s="26" t="s">
        <v>1269</v>
      </c>
      <c r="B1055" s="16" t="s">
        <v>223</v>
      </c>
      <c r="C1055" s="8"/>
      <c r="D1055" s="8"/>
      <c r="E1055" s="8" t="s">
        <v>221</v>
      </c>
      <c r="F1055" s="8" t="s">
        <v>0</v>
      </c>
      <c r="G1055" s="8">
        <f>G1052+G1053</f>
        <v>6</v>
      </c>
      <c r="H1055" s="14"/>
      <c r="I1055" s="8"/>
    </row>
    <row r="1056" spans="1:9" x14ac:dyDescent="0.35">
      <c r="A1056" s="26" t="s">
        <v>1270</v>
      </c>
      <c r="B1056" s="16" t="s">
        <v>164</v>
      </c>
      <c r="C1056" s="8"/>
      <c r="D1056" s="8"/>
      <c r="E1056" s="8"/>
      <c r="F1056" s="8" t="s">
        <v>0</v>
      </c>
      <c r="G1056" s="8">
        <f>G1053</f>
        <v>2</v>
      </c>
      <c r="H1056" s="14"/>
      <c r="I1056" s="8"/>
    </row>
    <row r="1057" spans="1:9" x14ac:dyDescent="0.35">
      <c r="A1057" s="26"/>
      <c r="B1057" s="8"/>
      <c r="C1057" s="8"/>
      <c r="D1057" s="8"/>
      <c r="E1057" s="8"/>
      <c r="F1057" s="8"/>
      <c r="G1057" s="19"/>
      <c r="H1057" s="14"/>
      <c r="I1057" s="8"/>
    </row>
    <row r="1058" spans="1:9" x14ac:dyDescent="0.35">
      <c r="A1058" s="26"/>
      <c r="B1058" s="34" t="s">
        <v>65</v>
      </c>
      <c r="C1058" s="8"/>
      <c r="D1058" s="8"/>
      <c r="E1058" s="8"/>
      <c r="F1058" s="8"/>
      <c r="G1058" s="19"/>
      <c r="H1058" s="14"/>
      <c r="I1058" s="8"/>
    </row>
    <row r="1059" spans="1:9" ht="32" x14ac:dyDescent="0.35">
      <c r="A1059" s="26" t="s">
        <v>1271</v>
      </c>
      <c r="B1059" s="16" t="s">
        <v>132</v>
      </c>
      <c r="C1059" s="8" t="s">
        <v>23</v>
      </c>
      <c r="D1059" s="8"/>
      <c r="E1059" s="8" t="s">
        <v>24</v>
      </c>
      <c r="F1059" s="8" t="s">
        <v>3</v>
      </c>
      <c r="G1059" s="14">
        <f>92*1</f>
        <v>92</v>
      </c>
      <c r="H1059" s="14"/>
      <c r="I1059" s="8"/>
    </row>
    <row r="1060" spans="1:9" x14ac:dyDescent="0.35">
      <c r="A1060" s="26" t="s">
        <v>1272</v>
      </c>
      <c r="B1060" s="16" t="s">
        <v>225</v>
      </c>
      <c r="C1060" s="8" t="s">
        <v>226</v>
      </c>
      <c r="D1060" s="8"/>
      <c r="E1060" s="8" t="s">
        <v>24</v>
      </c>
      <c r="F1060" s="8" t="s">
        <v>3</v>
      </c>
      <c r="G1060" s="14">
        <f>80*1</f>
        <v>80</v>
      </c>
      <c r="H1060" s="19"/>
      <c r="I1060" s="8"/>
    </row>
    <row r="1061" spans="1:9" x14ac:dyDescent="0.35">
      <c r="A1061" s="26" t="s">
        <v>1273</v>
      </c>
      <c r="B1061" s="16" t="s">
        <v>224</v>
      </c>
      <c r="C1061" s="8" t="s">
        <v>160</v>
      </c>
      <c r="D1061" s="8"/>
      <c r="E1061" s="8" t="s">
        <v>24</v>
      </c>
      <c r="F1061" s="8" t="s">
        <v>3</v>
      </c>
      <c r="G1061" s="14">
        <f>8*1</f>
        <v>8</v>
      </c>
      <c r="H1061" s="19"/>
      <c r="I1061" s="8"/>
    </row>
    <row r="1062" spans="1:9" ht="32" x14ac:dyDescent="0.35">
      <c r="A1062" s="26" t="s">
        <v>1274</v>
      </c>
      <c r="B1062" s="16" t="s">
        <v>69</v>
      </c>
      <c r="C1062" s="8"/>
      <c r="D1062" s="8">
        <v>91932</v>
      </c>
      <c r="E1062" s="8" t="s">
        <v>182</v>
      </c>
      <c r="F1062" s="8" t="s">
        <v>3</v>
      </c>
      <c r="G1062" s="14">
        <f>G1060+G1061</f>
        <v>88</v>
      </c>
      <c r="H1062" s="36"/>
      <c r="I1062" s="8"/>
    </row>
    <row r="1063" spans="1:9" x14ac:dyDescent="0.35">
      <c r="A1063" s="26" t="s">
        <v>1275</v>
      </c>
      <c r="B1063" s="16" t="s">
        <v>227</v>
      </c>
      <c r="C1063" s="8"/>
      <c r="D1063" s="8">
        <v>51032</v>
      </c>
      <c r="E1063" s="8" t="s">
        <v>182</v>
      </c>
      <c r="F1063" s="8" t="s">
        <v>0</v>
      </c>
      <c r="G1063" s="14">
        <f>G1062*3</f>
        <v>264</v>
      </c>
      <c r="H1063" s="14"/>
      <c r="I1063" s="8"/>
    </row>
    <row r="1064" spans="1:9" x14ac:dyDescent="0.35">
      <c r="A1064" s="26" t="s">
        <v>1276</v>
      </c>
      <c r="B1064" s="16" t="s">
        <v>82</v>
      </c>
      <c r="C1064" s="8"/>
      <c r="D1064" s="8"/>
      <c r="E1064" s="8" t="s">
        <v>24</v>
      </c>
      <c r="F1064" s="8" t="s">
        <v>0</v>
      </c>
      <c r="G1064" s="14">
        <f>G1063</f>
        <v>264</v>
      </c>
      <c r="H1064" s="14"/>
      <c r="I1064" s="8"/>
    </row>
    <row r="1065" spans="1:9" x14ac:dyDescent="0.35">
      <c r="A1065" s="26"/>
      <c r="B1065" s="16"/>
      <c r="C1065" s="8"/>
      <c r="D1065" s="8"/>
      <c r="E1065" s="8"/>
      <c r="F1065" s="8"/>
      <c r="G1065" s="14"/>
      <c r="H1065" s="14"/>
      <c r="I1065" s="8"/>
    </row>
    <row r="1066" spans="1:9" x14ac:dyDescent="0.35">
      <c r="A1066" s="26" t="s">
        <v>1277</v>
      </c>
      <c r="B1066" s="34" t="s">
        <v>724</v>
      </c>
      <c r="C1066" s="8"/>
      <c r="D1066" s="8"/>
      <c r="E1066" s="8"/>
      <c r="F1066" s="8"/>
      <c r="G1066" s="19"/>
      <c r="H1066" s="14"/>
      <c r="I1066" s="8"/>
    </row>
    <row r="1067" spans="1:9" x14ac:dyDescent="0.35">
      <c r="A1067" s="26"/>
      <c r="B1067" s="34" t="s">
        <v>28</v>
      </c>
      <c r="C1067" s="8"/>
      <c r="D1067" s="8"/>
      <c r="E1067" s="8"/>
      <c r="F1067" s="8"/>
      <c r="G1067" s="19"/>
      <c r="H1067" s="14"/>
      <c r="I1067" s="8"/>
    </row>
    <row r="1068" spans="1:9" ht="48" x14ac:dyDescent="0.35">
      <c r="A1068" s="26" t="s">
        <v>1278</v>
      </c>
      <c r="B1068" s="16" t="s">
        <v>261</v>
      </c>
      <c r="C1068" s="8" t="s">
        <v>222</v>
      </c>
      <c r="D1068" s="8"/>
      <c r="E1068" s="8" t="s">
        <v>221</v>
      </c>
      <c r="F1068" s="8" t="s">
        <v>10</v>
      </c>
      <c r="G1068" s="8">
        <f>1*4</f>
        <v>4</v>
      </c>
      <c r="H1068" s="19"/>
      <c r="I1068" s="8"/>
    </row>
    <row r="1069" spans="1:9" ht="80" x14ac:dyDescent="0.35">
      <c r="A1069" s="26" t="s">
        <v>1279</v>
      </c>
      <c r="B1069" s="16" t="s">
        <v>263</v>
      </c>
      <c r="C1069" s="8" t="s">
        <v>262</v>
      </c>
      <c r="D1069" s="8"/>
      <c r="E1069" s="8" t="s">
        <v>221</v>
      </c>
      <c r="F1069" s="8" t="s">
        <v>10</v>
      </c>
      <c r="G1069" s="8">
        <f>1*2</f>
        <v>2</v>
      </c>
      <c r="H1069" s="19"/>
      <c r="I1069" s="8"/>
    </row>
    <row r="1070" spans="1:9" x14ac:dyDescent="0.35">
      <c r="A1070" s="26" t="s">
        <v>1280</v>
      </c>
      <c r="B1070" s="16" t="s">
        <v>93</v>
      </c>
      <c r="C1070" s="8" t="s">
        <v>94</v>
      </c>
      <c r="D1070" s="8"/>
      <c r="E1070" s="8" t="s">
        <v>95</v>
      </c>
      <c r="F1070" s="8" t="s">
        <v>0</v>
      </c>
      <c r="G1070" s="8">
        <f>G1069</f>
        <v>2</v>
      </c>
      <c r="H1070" s="14"/>
      <c r="I1070" s="8"/>
    </row>
    <row r="1071" spans="1:9" x14ac:dyDescent="0.35">
      <c r="A1071" s="26" t="s">
        <v>1281</v>
      </c>
      <c r="B1071" s="16" t="s">
        <v>223</v>
      </c>
      <c r="C1071" s="8"/>
      <c r="D1071" s="8"/>
      <c r="E1071" s="8" t="s">
        <v>221</v>
      </c>
      <c r="F1071" s="8" t="s">
        <v>0</v>
      </c>
      <c r="G1071" s="8">
        <f>G1068+G1069</f>
        <v>6</v>
      </c>
      <c r="H1071" s="14"/>
      <c r="I1071" s="8"/>
    </row>
    <row r="1072" spans="1:9" x14ac:dyDescent="0.35">
      <c r="A1072" s="26" t="s">
        <v>1282</v>
      </c>
      <c r="B1072" s="16" t="s">
        <v>164</v>
      </c>
      <c r="C1072" s="8"/>
      <c r="D1072" s="8"/>
      <c r="E1072" s="8"/>
      <c r="F1072" s="8" t="s">
        <v>0</v>
      </c>
      <c r="G1072" s="8">
        <f>G1069</f>
        <v>2</v>
      </c>
      <c r="H1072" s="14"/>
      <c r="I1072" s="8"/>
    </row>
    <row r="1073" spans="1:9" x14ac:dyDescent="0.35">
      <c r="A1073" s="26"/>
      <c r="B1073" s="8"/>
      <c r="C1073" s="8"/>
      <c r="D1073" s="8"/>
      <c r="E1073" s="8"/>
      <c r="F1073" s="8"/>
      <c r="G1073" s="19"/>
      <c r="H1073" s="14"/>
      <c r="I1073" s="8"/>
    </row>
    <row r="1074" spans="1:9" x14ac:dyDescent="0.35">
      <c r="A1074" s="26"/>
      <c r="B1074" s="34" t="s">
        <v>65</v>
      </c>
      <c r="C1074" s="8"/>
      <c r="D1074" s="8"/>
      <c r="E1074" s="8"/>
      <c r="F1074" s="8"/>
      <c r="G1074" s="19"/>
      <c r="H1074" s="14"/>
      <c r="I1074" s="8"/>
    </row>
    <row r="1075" spans="1:9" ht="32" x14ac:dyDescent="0.35">
      <c r="A1075" s="26" t="s">
        <v>1283</v>
      </c>
      <c r="B1075" s="16" t="s">
        <v>132</v>
      </c>
      <c r="C1075" s="8" t="s">
        <v>23</v>
      </c>
      <c r="D1075" s="8"/>
      <c r="E1075" s="8" t="s">
        <v>24</v>
      </c>
      <c r="F1075" s="8" t="s">
        <v>3</v>
      </c>
      <c r="G1075" s="14">
        <f>92*1</f>
        <v>92</v>
      </c>
      <c r="H1075" s="14"/>
      <c r="I1075" s="8"/>
    </row>
    <row r="1076" spans="1:9" x14ac:dyDescent="0.35">
      <c r="A1076" s="26" t="s">
        <v>1284</v>
      </c>
      <c r="B1076" s="16" t="s">
        <v>225</v>
      </c>
      <c r="C1076" s="8" t="s">
        <v>226</v>
      </c>
      <c r="D1076" s="8"/>
      <c r="E1076" s="8" t="s">
        <v>24</v>
      </c>
      <c r="F1076" s="8" t="s">
        <v>3</v>
      </c>
      <c r="G1076" s="14">
        <f>80*1</f>
        <v>80</v>
      </c>
      <c r="H1076" s="19"/>
      <c r="I1076" s="8"/>
    </row>
    <row r="1077" spans="1:9" x14ac:dyDescent="0.35">
      <c r="A1077" s="26" t="s">
        <v>1285</v>
      </c>
      <c r="B1077" s="16" t="s">
        <v>224</v>
      </c>
      <c r="C1077" s="8" t="s">
        <v>160</v>
      </c>
      <c r="D1077" s="8"/>
      <c r="E1077" s="8" t="s">
        <v>24</v>
      </c>
      <c r="F1077" s="8" t="s">
        <v>3</v>
      </c>
      <c r="G1077" s="14">
        <f>8*1</f>
        <v>8</v>
      </c>
      <c r="H1077" s="19"/>
      <c r="I1077" s="8"/>
    </row>
    <row r="1078" spans="1:9" ht="32" x14ac:dyDescent="0.35">
      <c r="A1078" s="26" t="s">
        <v>1286</v>
      </c>
      <c r="B1078" s="16" t="s">
        <v>69</v>
      </c>
      <c r="C1078" s="8"/>
      <c r="D1078" s="8">
        <v>91932</v>
      </c>
      <c r="E1078" s="8" t="s">
        <v>182</v>
      </c>
      <c r="F1078" s="8" t="s">
        <v>3</v>
      </c>
      <c r="G1078" s="14">
        <f>G1076+G1077</f>
        <v>88</v>
      </c>
      <c r="H1078" s="36"/>
      <c r="I1078" s="8"/>
    </row>
    <row r="1079" spans="1:9" x14ac:dyDescent="0.35">
      <c r="A1079" s="26" t="s">
        <v>1287</v>
      </c>
      <c r="B1079" s="16" t="s">
        <v>227</v>
      </c>
      <c r="C1079" s="8"/>
      <c r="D1079" s="8">
        <v>51032</v>
      </c>
      <c r="E1079" s="8" t="s">
        <v>182</v>
      </c>
      <c r="F1079" s="8" t="s">
        <v>0</v>
      </c>
      <c r="G1079" s="14">
        <f>G1078*3</f>
        <v>264</v>
      </c>
      <c r="H1079" s="14"/>
      <c r="I1079" s="8"/>
    </row>
    <row r="1080" spans="1:9" x14ac:dyDescent="0.35">
      <c r="A1080" s="26" t="s">
        <v>1288</v>
      </c>
      <c r="B1080" s="16" t="s">
        <v>82</v>
      </c>
      <c r="C1080" s="8"/>
      <c r="D1080" s="8"/>
      <c r="E1080" s="8" t="s">
        <v>24</v>
      </c>
      <c r="F1080" s="8" t="s">
        <v>0</v>
      </c>
      <c r="G1080" s="14">
        <f>G1079</f>
        <v>264</v>
      </c>
      <c r="H1080" s="14"/>
      <c r="I1080" s="8"/>
    </row>
  </sheetData>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Maksimova Anna</cp:lastModifiedBy>
  <dcterms:created xsi:type="dcterms:W3CDTF">2006-09-16T00:00:00Z</dcterms:created>
  <dcterms:modified xsi:type="dcterms:W3CDTF">2022-06-30T09:12:15Z</dcterms:modified>
</cp:coreProperties>
</file>