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52) 03-01_Компьютерный клуб Invasion universe от Максима Михайлова-2024\(02) НА ОТПРАВКУ\"/>
    </mc:Choice>
  </mc:AlternateContent>
  <bookViews>
    <workbookView minimized="1" xWindow="0" yWindow="0" windowWidth="28800" windowHeight="12300" activeTab="4"/>
  </bookViews>
  <sheets>
    <sheet name="Перегородки" sheetId="3" r:id="rId1"/>
    <sheet name="Отделка " sheetId="4" r:id="rId2"/>
    <sheet name="Лист1" sheetId="5" r:id="rId3"/>
    <sheet name="Лист1 (2)" sheetId="6" r:id="rId4"/>
    <sheet name="Лист3" sheetId="7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6" l="1"/>
  <c r="H7" i="6" l="1"/>
  <c r="H22" i="6"/>
  <c r="H21" i="6"/>
  <c r="E20" i="6"/>
  <c r="H20" i="6" s="1"/>
  <c r="D19" i="6"/>
  <c r="H18" i="6"/>
  <c r="H17" i="6"/>
  <c r="H16" i="6"/>
  <c r="H14" i="6"/>
  <c r="H13" i="6"/>
  <c r="H12" i="6"/>
  <c r="H10" i="6"/>
  <c r="D8" i="6"/>
  <c r="D7" i="6"/>
  <c r="D6" i="6"/>
  <c r="G15" i="5"/>
  <c r="G18" i="5"/>
  <c r="E19" i="6" l="1"/>
  <c r="H19" i="6" s="1"/>
  <c r="H31" i="6" s="1"/>
  <c r="H32" i="6" s="1"/>
  <c r="E27" i="6"/>
  <c r="E29" i="6" s="1"/>
  <c r="E30" i="6" s="1"/>
  <c r="G19" i="5" l="1"/>
  <c r="G14" i="5"/>
  <c r="G13" i="5"/>
  <c r="G11" i="5"/>
  <c r="G10" i="5"/>
  <c r="G9" i="5"/>
  <c r="G8" i="5"/>
  <c r="G7" i="5"/>
  <c r="G4" i="5"/>
  <c r="F6" i="5"/>
  <c r="E5" i="5"/>
  <c r="F5" i="5" s="1"/>
  <c r="F17" i="5"/>
  <c r="G17" i="5" s="1"/>
  <c r="E16" i="5"/>
  <c r="F16" i="5" s="1"/>
  <c r="G16" i="5" s="1"/>
  <c r="G24" i="5" l="1"/>
  <c r="G25" i="5" s="1"/>
  <c r="F24" i="5"/>
  <c r="E4" i="5" l="1"/>
  <c r="E3" i="5"/>
</calcChain>
</file>

<file path=xl/comments1.xml><?xml version="1.0" encoding="utf-8"?>
<comments xmlns="http://schemas.openxmlformats.org/spreadsheetml/2006/main">
  <authors>
    <author>Anastasiya</author>
  </authors>
  <commentList>
    <comment ref="E25" authorId="0" shapeId="0">
      <text>
        <r>
          <rPr>
            <b/>
            <sz val="9"/>
            <color indexed="81"/>
            <rFont val="Tahoma"/>
            <family val="2"/>
            <charset val="204"/>
          </rPr>
          <t>Anastasiya: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204"/>
          </rPr>
          <t>Anastasiya: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Anastasiya: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34" authorId="0" shapeId="0">
      <text>
        <r>
          <rPr>
            <b/>
            <sz val="9"/>
            <color indexed="81"/>
            <rFont val="Tahoma"/>
            <family val="2"/>
            <charset val="204"/>
          </rPr>
          <t>Anastasiya: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<sst xmlns="http://schemas.openxmlformats.org/spreadsheetml/2006/main" count="292" uniqueCount="167">
  <si>
    <t>Кабинет</t>
  </si>
  <si>
    <t>Потолок</t>
  </si>
  <si>
    <t>Стены</t>
  </si>
  <si>
    <t>Пол</t>
  </si>
  <si>
    <t>Освещение</t>
  </si>
  <si>
    <t>Площадь</t>
  </si>
  <si>
    <r>
      <rPr>
        <b/>
        <sz val="11"/>
        <color theme="1"/>
        <rFont val="Calibri"/>
        <family val="2"/>
        <charset val="204"/>
        <scheme val="minor"/>
      </rPr>
      <t>С686</t>
    </r>
    <r>
      <rPr>
        <sz val="11"/>
        <color theme="1"/>
        <rFont val="Calibri"/>
        <family val="2"/>
        <charset val="204"/>
        <scheme val="minor"/>
      </rPr>
      <t xml:space="preserve"> Двухслойная облицовка из плит АКВАПАНЕЛЬ® Внутренняя на металлическом каркасе отнесенном от базовой стены.</t>
    </r>
  </si>
  <si>
    <r>
      <rPr>
        <b/>
        <sz val="11"/>
        <color theme="1"/>
        <rFont val="Calibri"/>
        <family val="2"/>
        <charset val="204"/>
        <scheme val="minor"/>
      </rPr>
      <t>П113</t>
    </r>
    <r>
      <rPr>
        <sz val="11"/>
        <color theme="1"/>
        <rFont val="Calibri"/>
        <family val="2"/>
        <charset val="204"/>
        <scheme val="minor"/>
      </rPr>
      <t xml:space="preserve"> Подвесной потолок из влагостойких КНАУФ-листов на одноуровневом металлическом каркасе.</t>
    </r>
  </si>
  <si>
    <t>Ковровая плитка. Клей фиксатор</t>
  </si>
  <si>
    <t>Самовыравневающаяся стяжка, грунтовка</t>
  </si>
  <si>
    <t>Встроенное  трековое освещение</t>
  </si>
  <si>
    <t>Очистка поверхностей, шпаклевка швов, грунтовка, окраска за 2 раза</t>
  </si>
  <si>
    <t>Высококачественная отделка: Штукатурка (t-20мм), шпаклевка,грунтовка, окраска за 2 раза</t>
  </si>
  <si>
    <t>Крупноформатный тонкослойный керамогранит 1000х3000мм (h)</t>
  </si>
  <si>
    <t>Теневой профиль по периметру</t>
  </si>
  <si>
    <t xml:space="preserve">Теневой профиль по периметру с светорассеивателем LED </t>
  </si>
  <si>
    <t>Переговорная</t>
  </si>
  <si>
    <t>Сан. узел</t>
  </si>
  <si>
    <t>Самосветящийся потолок. Натяжное полотно с LED подсветкой</t>
  </si>
  <si>
    <t>Профиль с светорассеивателем LED в стеклянной перегородке</t>
  </si>
  <si>
    <t>Профиль с светорассеивателем LED</t>
  </si>
  <si>
    <t>Длина</t>
  </si>
  <si>
    <t>Игровой зал с лаундж зоной</t>
  </si>
  <si>
    <t>Открытый потолок. Очистка, окраска поверхностей и коммуникаций</t>
  </si>
  <si>
    <t>Высококачественная отделка: Штукатурка по сетке (t-20мм и более), шпаклевка,грунтовка, окраска за 2 раза</t>
  </si>
  <si>
    <t>Металл направляющая на подвесе для портьер</t>
  </si>
  <si>
    <t>Виниловая плитка. Клей фиксатор</t>
  </si>
  <si>
    <t>Теневой профиль по периметру с светорассеивателем LED</t>
  </si>
  <si>
    <t>Подвесная трековая система (справочно)</t>
  </si>
  <si>
    <t>Подвесные светильники (справочно)</t>
  </si>
  <si>
    <t>Наименование</t>
  </si>
  <si>
    <t>Светопрозрачная перегородка</t>
  </si>
  <si>
    <t>Штукатурка (t-20мм), шпаклевка,грунтовка</t>
  </si>
  <si>
    <t>Пеноблок t-200мм(?)</t>
  </si>
  <si>
    <t>26,74 м.кв</t>
  </si>
  <si>
    <t>13,36 м.кв</t>
  </si>
  <si>
    <t>14,73 п.м</t>
  </si>
  <si>
    <t>51,5 м.кв</t>
  </si>
  <si>
    <t>11,9 п.м</t>
  </si>
  <si>
    <t>5,16 м.кв</t>
  </si>
  <si>
    <t>13,6 п.м.</t>
  </si>
  <si>
    <t>33 м.кв</t>
  </si>
  <si>
    <t>9,9 м.кв</t>
  </si>
  <si>
    <t>27,92 м.кв</t>
  </si>
  <si>
    <t>18,7 м.кв</t>
  </si>
  <si>
    <t>7,3 м.кв</t>
  </si>
  <si>
    <t>9 м</t>
  </si>
  <si>
    <t>18,1 м</t>
  </si>
  <si>
    <t>11,4 м.кв</t>
  </si>
  <si>
    <t>8,3 п.м</t>
  </si>
  <si>
    <t>8,1 п.м</t>
  </si>
  <si>
    <t>71,8 м.кв</t>
  </si>
  <si>
    <t>43,6 м.кв</t>
  </si>
  <si>
    <t>33,6 п.м</t>
  </si>
  <si>
    <t>54,4 м.кв</t>
  </si>
  <si>
    <t>4,2 п.м</t>
  </si>
  <si>
    <t>35,91 м.кв</t>
  </si>
  <si>
    <t>22,6 п.м</t>
  </si>
  <si>
    <t>53,82 м.кв</t>
  </si>
  <si>
    <t>32,5 п.м</t>
  </si>
  <si>
    <t>9 шт.</t>
  </si>
  <si>
    <t>6 шт.</t>
  </si>
  <si>
    <t>9,18 м.кв</t>
  </si>
  <si>
    <t>4,1 м.кв</t>
  </si>
  <si>
    <t>14,4 п.м</t>
  </si>
  <si>
    <t>20,0 п.м</t>
  </si>
  <si>
    <t>4,3 п.м</t>
  </si>
  <si>
    <t>Холл + антресоль</t>
  </si>
  <si>
    <t>30,2 м.кв</t>
  </si>
  <si>
    <t>27,5 м.кв</t>
  </si>
  <si>
    <t>57,7 м.кв</t>
  </si>
  <si>
    <t>Трековая система (справочно)</t>
  </si>
  <si>
    <t>15,5 п.м</t>
  </si>
  <si>
    <t>Склад + склад на втором этаже</t>
  </si>
  <si>
    <t>Венткамера</t>
  </si>
  <si>
    <t>Душевая</t>
  </si>
  <si>
    <t>29,4 м.кв</t>
  </si>
  <si>
    <t>Накладное освещение (справочно)</t>
  </si>
  <si>
    <t>29,0 м.кв</t>
  </si>
  <si>
    <t>46,5 м.кв</t>
  </si>
  <si>
    <t>15,1 м.кв</t>
  </si>
  <si>
    <t>34,3 м.кв</t>
  </si>
  <si>
    <t>Открытый потолок. Очистка, окраска поверхностей влагостойкой краской.</t>
  </si>
  <si>
    <t>Штукатурка (t-20мм), грунтовка, гидроизоляция</t>
  </si>
  <si>
    <t>Керамогранит 1200х600мм</t>
  </si>
  <si>
    <t>Керамогранит 600х600мм</t>
  </si>
  <si>
    <t>Самовыравневающаяся стяжка, грунтовка, гидроизоляция</t>
  </si>
  <si>
    <t>1,5 м.кв</t>
  </si>
  <si>
    <t>11,5 м.кв</t>
  </si>
  <si>
    <t>Пеноблок t-150мм(?)</t>
  </si>
  <si>
    <t>Пазогрбневый блок t-100мм</t>
  </si>
  <si>
    <t>9 м.кв</t>
  </si>
  <si>
    <t>50,4 м.кв</t>
  </si>
  <si>
    <t>41,4 м.кв</t>
  </si>
  <si>
    <t>Очистка поверхностей, шпаклевка швов, грунтовка,</t>
  </si>
  <si>
    <t>19,1 м.кв</t>
  </si>
  <si>
    <t>21,7 м.кв</t>
  </si>
  <si>
    <t>6,7 м.кв</t>
  </si>
  <si>
    <t>7 м.кв</t>
  </si>
  <si>
    <t>4,7 м.кв</t>
  </si>
  <si>
    <t>20 м.кв</t>
  </si>
  <si>
    <t>12,1 м.кв</t>
  </si>
  <si>
    <t>Перегородка с двухслойными обшивками из плиты АКВАПАНЕЛЬ Внутренняя на одинарном металлическом каркасе t-100мм</t>
  </si>
  <si>
    <t>Перегородка с двухслойными обшивками из плиты АКВАПАНЕЛЬ Внутренняя на одинарном металлическом каркасе t-150мм</t>
  </si>
  <si>
    <t>Стоимость</t>
  </si>
  <si>
    <t>21,3 п.м</t>
  </si>
  <si>
    <t>Устройство теневого профиля на стенах и потолке, разных типов</t>
  </si>
  <si>
    <t>Кол-во</t>
  </si>
  <si>
    <t>Примечание</t>
  </si>
  <si>
    <t>Во всех помещениях кромк с.у</t>
  </si>
  <si>
    <t>Гипсокартонный потолок из ГКЛВ в 2слоя, на одноуровневом металлическом каркасе</t>
  </si>
  <si>
    <t>Стены в коридоре, игровой и кабинете</t>
  </si>
  <si>
    <t>Материал</t>
  </si>
  <si>
    <t>Крупноформатный керамогранит (черный)</t>
  </si>
  <si>
    <t>Крупноформатный керамогранит (под металл)</t>
  </si>
  <si>
    <t>Коридор, с.у</t>
  </si>
  <si>
    <t>Крупноформатный керамогранит (белый)</t>
  </si>
  <si>
    <t>С.у</t>
  </si>
  <si>
    <t>Переговорная, игровая</t>
  </si>
  <si>
    <t>Шторы, карниз</t>
  </si>
  <si>
    <t>Игровая и переговорная</t>
  </si>
  <si>
    <t>Игровая, переговорная, кабинет</t>
  </si>
  <si>
    <t>В с.у</t>
  </si>
  <si>
    <t>Двери</t>
  </si>
  <si>
    <t>Ковровая плитка</t>
  </si>
  <si>
    <t>Виниловая плитка</t>
  </si>
  <si>
    <t>Витражные конструкции</t>
  </si>
  <si>
    <t>Окраска потолка черновая, черный+белый</t>
  </si>
  <si>
    <t>В коридоре, игровая и венткамере и складе</t>
  </si>
  <si>
    <t>Световой натяжной потолок</t>
  </si>
  <si>
    <t>пог.м.</t>
  </si>
  <si>
    <t>шт</t>
  </si>
  <si>
    <t>Клей для крупного формата</t>
  </si>
  <si>
    <t>Переговорка, кабинет</t>
  </si>
  <si>
    <t>кв.м.</t>
  </si>
  <si>
    <t>Жалюзи деревянные, горизонтальные и вертикальные</t>
  </si>
  <si>
    <t>Декоративная панель в лаунже</t>
  </si>
  <si>
    <t>Окраска белая/черная стен и потолка</t>
  </si>
  <si>
    <t>Кабинет, переговорная</t>
  </si>
  <si>
    <t>за метр квадратный</t>
  </si>
  <si>
    <t>Кабинет, перегворная, игровая, кабинет 2ой эт.</t>
  </si>
  <si>
    <t>Коридор, склад</t>
  </si>
  <si>
    <t>Окна</t>
  </si>
  <si>
    <t>Декоративная штукатурка</t>
  </si>
  <si>
    <t>Дверь</t>
  </si>
  <si>
    <t>Материалы</t>
  </si>
  <si>
    <t>ДО</t>
  </si>
  <si>
    <t>Декоративная штукатурка/окраска</t>
  </si>
  <si>
    <t>Помещения</t>
  </si>
  <si>
    <t>Комплектация, мудборд, организация и контроль поставок, подача материала на стройплощадку - 30%</t>
  </si>
  <si>
    <t>Итого:</t>
  </si>
  <si>
    <t xml:space="preserve">Дверь наружная </t>
  </si>
  <si>
    <t>Декоративная световая панель в игровой (лаунже)</t>
  </si>
  <si>
    <t>Коридор,холл, склад</t>
  </si>
  <si>
    <t>Витражные конструкции. Двойное структурное остекление, тонированнные стекла, пленка "Градиент"</t>
  </si>
  <si>
    <t>(1) Жалюзи деревянные, горизонтальные и вертикальные</t>
  </si>
  <si>
    <t>(2) Двери</t>
  </si>
  <si>
    <t>(3) Ковровая плитка Flotex</t>
  </si>
  <si>
    <t>(1) Приняты деревянные жалюзи шириной ламели 50мм., черного цвета, с применением 2-х штор для каждого оконного проема "Игрового зала". В кабинете редлагаются вертикальные жалюзи шириной 90мм из алюминия или пластика. Поскольку столы в игровой и кабинете препятствуют доступу к ручному  управлению шторами и с учетом аннулирования большого кол-ва  веревок и тросиков для управления предложена цена с учетом автоматических приводов.</t>
  </si>
  <si>
    <t xml:space="preserve">Итого за кв.м. </t>
  </si>
  <si>
    <t xml:space="preserve">Ориентировочная стоимость основных отделочных материалов </t>
  </si>
  <si>
    <t>(2) Предусмотрены двери с скрытой алюминиевой коробкой, с полотном из алюминиевого каркаса и зукоизоляционным наполнением, скрытые петли, скрытые доводчики, выпадающие пороги в с.у.</t>
  </si>
  <si>
    <t xml:space="preserve">(3) Предусмотрено флокированное покрытие, современный материал, который отличается от других ковровых покрытий сильной износоустойчивостью, легкой уборкой сильных загрязнений </t>
  </si>
  <si>
    <t>Альтернатива</t>
  </si>
  <si>
    <t>Объемы работ</t>
  </si>
  <si>
    <t xml:space="preserve">1. </t>
  </si>
  <si>
    <t>Гипсокартнные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</si>
</sst>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E18"/>
  <sheetViews>
    <sheetView workbookViewId="0">
      <selection activeCell="I18" sqref="I18"/>
    </sheetView>
  </sheetViews>
  <sheetFormatPr defaultColWidth="8.85546875" defaultRowHeight="15" x14ac:dyDescent="0.25"/>
  <cols>
    <col min="1" max="2" width="8.85546875" style="1"/>
    <col min="3" max="3" width="13.28515625" style="2" bestFit="1" customWidth="1"/>
    <col min="4" max="4" width="41.28515625" style="1" customWidth="1"/>
    <col min="5" max="5" width="21" style="1" customWidth="1"/>
    <col min="6" max="16384" width="8.85546875" style="1"/>
  </cols>
  <sheetData>
    <row r="5" spans="3:5" s="2" customFormat="1" x14ac:dyDescent="0.25">
      <c r="D5" s="2" t="s">
        <v>30</v>
      </c>
      <c r="E5" s="2" t="s">
        <v>5</v>
      </c>
    </row>
    <row r="6" spans="3:5" x14ac:dyDescent="0.25">
      <c r="C6" s="2" t="s">
        <v>0</v>
      </c>
      <c r="D6" s="1" t="s">
        <v>89</v>
      </c>
      <c r="E6" s="1" t="s">
        <v>95</v>
      </c>
    </row>
    <row r="8" spans="3:5" ht="30" x14ac:dyDescent="0.25">
      <c r="C8" s="2" t="s">
        <v>16</v>
      </c>
      <c r="D8" s="1" t="s">
        <v>31</v>
      </c>
      <c r="E8" s="1" t="s">
        <v>96</v>
      </c>
    </row>
    <row r="10" spans="3:5" x14ac:dyDescent="0.25">
      <c r="C10" s="2" t="s">
        <v>17</v>
      </c>
      <c r="D10" s="3" t="s">
        <v>90</v>
      </c>
      <c r="E10" s="1" t="s">
        <v>97</v>
      </c>
    </row>
    <row r="12" spans="3:5" ht="45" customHeight="1" x14ac:dyDescent="0.25">
      <c r="C12" s="14" t="s">
        <v>22</v>
      </c>
      <c r="D12" s="1" t="s">
        <v>33</v>
      </c>
      <c r="E12" s="1" t="s">
        <v>100</v>
      </c>
    </row>
    <row r="13" spans="3:5" x14ac:dyDescent="0.25">
      <c r="C13" s="14"/>
      <c r="D13" s="1" t="s">
        <v>31</v>
      </c>
      <c r="E13" s="1" t="s">
        <v>98</v>
      </c>
    </row>
    <row r="14" spans="3:5" ht="60" x14ac:dyDescent="0.25">
      <c r="C14" s="14"/>
      <c r="D14" s="1" t="s">
        <v>103</v>
      </c>
      <c r="E14" s="1" t="s">
        <v>99</v>
      </c>
    </row>
    <row r="16" spans="3:5" x14ac:dyDescent="0.25">
      <c r="C16" s="2" t="s">
        <v>74</v>
      </c>
      <c r="D16" s="1" t="s">
        <v>89</v>
      </c>
      <c r="E16" s="1" t="s">
        <v>101</v>
      </c>
    </row>
    <row r="18" spans="3:5" ht="60" x14ac:dyDescent="0.25">
      <c r="C18" s="2" t="s">
        <v>75</v>
      </c>
      <c r="D18" s="1" t="s">
        <v>102</v>
      </c>
      <c r="E18" s="1" t="s">
        <v>88</v>
      </c>
    </row>
  </sheetData>
  <mergeCells count="1">
    <mergeCell ref="C12:C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5:N35"/>
  <sheetViews>
    <sheetView zoomScale="85" zoomScaleNormal="85" workbookViewId="0">
      <selection activeCell="L16" sqref="L16"/>
    </sheetView>
  </sheetViews>
  <sheetFormatPr defaultColWidth="8.85546875" defaultRowHeight="15" x14ac:dyDescent="0.25"/>
  <cols>
    <col min="1" max="1" width="8.85546875" style="1"/>
    <col min="2" max="2" width="6.7109375" style="1" customWidth="1"/>
    <col min="3" max="3" width="16.5703125" style="2" customWidth="1"/>
    <col min="4" max="4" width="31.42578125" style="1" customWidth="1"/>
    <col min="5" max="5" width="9.28515625" style="1" customWidth="1"/>
    <col min="6" max="6" width="11.28515625" style="1" customWidth="1"/>
    <col min="7" max="7" width="37.7109375" style="1" customWidth="1"/>
    <col min="8" max="8" width="11.28515625" style="1" customWidth="1"/>
    <col min="9" max="9" width="12.28515625" style="1" customWidth="1"/>
    <col min="10" max="10" width="22" style="1" customWidth="1"/>
    <col min="11" max="11" width="9.28515625" style="1" customWidth="1"/>
    <col min="12" max="12" width="10.7109375" style="1" customWidth="1"/>
    <col min="13" max="13" width="14.42578125" style="1" customWidth="1"/>
    <col min="14" max="16384" width="8.85546875" style="1"/>
  </cols>
  <sheetData>
    <row r="5" spans="3:14" s="2" customFormat="1" ht="30" x14ac:dyDescent="0.25">
      <c r="D5" s="2" t="s">
        <v>1</v>
      </c>
      <c r="E5" s="2" t="s">
        <v>5</v>
      </c>
      <c r="F5" s="4" t="s">
        <v>104</v>
      </c>
      <c r="G5" s="2" t="s">
        <v>2</v>
      </c>
      <c r="H5" s="2" t="s">
        <v>5</v>
      </c>
      <c r="I5" s="4" t="s">
        <v>104</v>
      </c>
      <c r="J5" s="2" t="s">
        <v>3</v>
      </c>
      <c r="K5" s="2" t="s">
        <v>5</v>
      </c>
      <c r="L5" s="4" t="s">
        <v>104</v>
      </c>
      <c r="M5" s="2" t="s">
        <v>4</v>
      </c>
      <c r="N5" s="2" t="s">
        <v>21</v>
      </c>
    </row>
    <row r="6" spans="3:14" ht="60" x14ac:dyDescent="0.25">
      <c r="C6" s="7" t="s">
        <v>0</v>
      </c>
      <c r="D6" s="6" t="s">
        <v>7</v>
      </c>
      <c r="E6" s="6" t="s">
        <v>34</v>
      </c>
      <c r="F6" s="6"/>
      <c r="G6" s="6" t="s">
        <v>6</v>
      </c>
      <c r="H6" s="6" t="s">
        <v>41</v>
      </c>
      <c r="I6" s="6"/>
      <c r="J6" s="6" t="s">
        <v>9</v>
      </c>
      <c r="K6" s="6" t="s">
        <v>43</v>
      </c>
      <c r="L6" s="6"/>
      <c r="M6" s="6" t="s">
        <v>10</v>
      </c>
      <c r="N6" s="6" t="s">
        <v>47</v>
      </c>
    </row>
    <row r="7" spans="3:14" ht="45" x14ac:dyDescent="0.25">
      <c r="C7" s="7"/>
      <c r="D7" s="6" t="s">
        <v>11</v>
      </c>
      <c r="E7" s="6" t="s">
        <v>34</v>
      </c>
      <c r="F7" s="6"/>
      <c r="G7" s="6" t="s">
        <v>11</v>
      </c>
      <c r="H7" s="6" t="s">
        <v>41</v>
      </c>
      <c r="I7" s="6"/>
      <c r="J7" s="6" t="s">
        <v>8</v>
      </c>
      <c r="K7" s="6" t="s">
        <v>43</v>
      </c>
      <c r="L7" s="6"/>
      <c r="M7" s="6"/>
      <c r="N7" s="6"/>
    </row>
    <row r="8" spans="3:14" ht="45" x14ac:dyDescent="0.25">
      <c r="C8" s="7"/>
      <c r="D8" s="8" t="s">
        <v>14</v>
      </c>
      <c r="E8" s="6" t="s">
        <v>105</v>
      </c>
      <c r="F8" s="6"/>
      <c r="G8" s="6" t="s">
        <v>12</v>
      </c>
      <c r="H8" s="6" t="s">
        <v>42</v>
      </c>
      <c r="I8" s="6"/>
      <c r="J8" s="6"/>
      <c r="K8" s="6"/>
      <c r="L8" s="6"/>
      <c r="M8" s="6"/>
      <c r="N8" s="6"/>
    </row>
    <row r="9" spans="3:14" x14ac:dyDescent="0.25">
      <c r="C9" s="7"/>
      <c r="D9" s="8"/>
      <c r="E9" s="6"/>
      <c r="F9" s="6"/>
      <c r="G9" s="6"/>
      <c r="H9" s="6"/>
      <c r="I9" s="6"/>
      <c r="J9" s="6"/>
      <c r="K9" s="6"/>
      <c r="L9" s="6"/>
      <c r="M9" s="6"/>
      <c r="N9" s="6"/>
    </row>
    <row r="11" spans="3:14" ht="60" x14ac:dyDescent="0.25">
      <c r="C11" s="2" t="s">
        <v>16</v>
      </c>
      <c r="D11" s="1" t="s">
        <v>7</v>
      </c>
      <c r="E11" s="1" t="s">
        <v>35</v>
      </c>
      <c r="G11" s="1" t="s">
        <v>6</v>
      </c>
      <c r="H11" s="1" t="s">
        <v>44</v>
      </c>
      <c r="J11" s="1" t="s">
        <v>9</v>
      </c>
      <c r="K11" s="1">
        <v>17.12</v>
      </c>
      <c r="M11" s="1" t="s">
        <v>10</v>
      </c>
      <c r="N11" s="1" t="s">
        <v>46</v>
      </c>
    </row>
    <row r="12" spans="3:14" ht="75" x14ac:dyDescent="0.25">
      <c r="D12" s="1" t="s">
        <v>11</v>
      </c>
      <c r="E12" s="1" t="s">
        <v>35</v>
      </c>
      <c r="G12" s="1" t="s">
        <v>11</v>
      </c>
      <c r="H12" s="1" t="s">
        <v>45</v>
      </c>
      <c r="J12" s="1" t="s">
        <v>8</v>
      </c>
      <c r="K12" s="1">
        <v>17.12</v>
      </c>
      <c r="M12" s="1" t="s">
        <v>19</v>
      </c>
      <c r="N12" s="1" t="s">
        <v>50</v>
      </c>
    </row>
    <row r="13" spans="3:14" ht="30" x14ac:dyDescent="0.25">
      <c r="D13" s="1" t="s">
        <v>15</v>
      </c>
      <c r="E13" s="1" t="s">
        <v>36</v>
      </c>
      <c r="G13" s="1" t="s">
        <v>13</v>
      </c>
      <c r="H13" s="1" t="s">
        <v>48</v>
      </c>
    </row>
    <row r="14" spans="3:14" x14ac:dyDescent="0.25">
      <c r="G14" s="1" t="s">
        <v>14</v>
      </c>
      <c r="H14" s="1" t="s">
        <v>49</v>
      </c>
    </row>
    <row r="16" spans="3:14" ht="60" x14ac:dyDescent="0.25">
      <c r="C16" s="2" t="s">
        <v>17</v>
      </c>
      <c r="D16" s="1" t="s">
        <v>7</v>
      </c>
      <c r="E16" s="1" t="s">
        <v>39</v>
      </c>
      <c r="G16" s="1" t="s">
        <v>6</v>
      </c>
      <c r="H16" s="1" t="s">
        <v>91</v>
      </c>
      <c r="J16" s="1" t="s">
        <v>9</v>
      </c>
      <c r="K16" s="1" t="s">
        <v>62</v>
      </c>
      <c r="M16" s="1" t="s">
        <v>20</v>
      </c>
      <c r="N16" s="1" t="s">
        <v>49</v>
      </c>
    </row>
    <row r="17" spans="3:14" ht="60" x14ac:dyDescent="0.25">
      <c r="D17" s="1" t="s">
        <v>11</v>
      </c>
      <c r="E17" s="1" t="s">
        <v>39</v>
      </c>
      <c r="G17" s="1" t="s">
        <v>94</v>
      </c>
      <c r="H17" s="1" t="s">
        <v>91</v>
      </c>
      <c r="J17" s="1" t="s">
        <v>13</v>
      </c>
      <c r="K17" s="1" t="s">
        <v>62</v>
      </c>
    </row>
    <row r="18" spans="3:14" ht="45" x14ac:dyDescent="0.25">
      <c r="D18" s="1" t="s">
        <v>18</v>
      </c>
      <c r="E18" s="1" t="s">
        <v>63</v>
      </c>
      <c r="G18" s="1" t="s">
        <v>32</v>
      </c>
      <c r="H18" s="1" t="s">
        <v>93</v>
      </c>
    </row>
    <row r="19" spans="3:14" ht="30" x14ac:dyDescent="0.25">
      <c r="D19" s="1" t="s">
        <v>15</v>
      </c>
      <c r="E19" s="1" t="s">
        <v>38</v>
      </c>
      <c r="G19" s="1" t="s">
        <v>13</v>
      </c>
      <c r="H19" s="1" t="s">
        <v>92</v>
      </c>
    </row>
    <row r="20" spans="3:14" ht="60" x14ac:dyDescent="0.25">
      <c r="C20" s="2" t="s">
        <v>22</v>
      </c>
      <c r="D20" s="1" t="s">
        <v>23</v>
      </c>
      <c r="E20" s="1" t="s">
        <v>37</v>
      </c>
      <c r="G20" s="1" t="s">
        <v>6</v>
      </c>
      <c r="H20" s="1" t="s">
        <v>52</v>
      </c>
      <c r="J20" s="1" t="s">
        <v>9</v>
      </c>
      <c r="K20" s="1" t="s">
        <v>54</v>
      </c>
      <c r="M20" s="1" t="s">
        <v>28</v>
      </c>
      <c r="N20" s="1" t="s">
        <v>59</v>
      </c>
    </row>
    <row r="21" spans="3:14" ht="45" x14ac:dyDescent="0.25">
      <c r="D21" s="1" t="s">
        <v>25</v>
      </c>
      <c r="E21" s="1" t="s">
        <v>40</v>
      </c>
      <c r="G21" s="1" t="s">
        <v>13</v>
      </c>
      <c r="H21" s="1" t="s">
        <v>52</v>
      </c>
      <c r="J21" s="1" t="s">
        <v>8</v>
      </c>
      <c r="K21" s="1" t="s">
        <v>54</v>
      </c>
      <c r="M21" s="1" t="s">
        <v>29</v>
      </c>
      <c r="N21" s="1" t="s">
        <v>60</v>
      </c>
    </row>
    <row r="22" spans="3:14" ht="45" x14ac:dyDescent="0.25">
      <c r="G22" s="1" t="s">
        <v>14</v>
      </c>
      <c r="H22" s="1" t="s">
        <v>53</v>
      </c>
      <c r="M22" s="1" t="s">
        <v>20</v>
      </c>
      <c r="N22" s="1" t="s">
        <v>65</v>
      </c>
    </row>
    <row r="23" spans="3:14" ht="45" x14ac:dyDescent="0.25">
      <c r="G23" s="1" t="s">
        <v>24</v>
      </c>
      <c r="H23" s="1" t="s">
        <v>51</v>
      </c>
    </row>
    <row r="24" spans="3:14" x14ac:dyDescent="0.25">
      <c r="G24" s="1" t="s">
        <v>20</v>
      </c>
      <c r="H24" s="1" t="s">
        <v>64</v>
      </c>
    </row>
    <row r="25" spans="3:14" ht="60" x14ac:dyDescent="0.25">
      <c r="C25" s="2" t="s">
        <v>67</v>
      </c>
      <c r="D25" s="1" t="s">
        <v>23</v>
      </c>
      <c r="E25" s="1">
        <v>57.7</v>
      </c>
      <c r="G25" s="1" t="s">
        <v>6</v>
      </c>
      <c r="H25" s="1" t="s">
        <v>56</v>
      </c>
      <c r="J25" s="1" t="s">
        <v>9</v>
      </c>
      <c r="K25" s="1" t="s">
        <v>70</v>
      </c>
      <c r="M25" s="1" t="s">
        <v>29</v>
      </c>
      <c r="N25" s="1" t="s">
        <v>61</v>
      </c>
    </row>
    <row r="26" spans="3:14" ht="45" x14ac:dyDescent="0.25">
      <c r="G26" s="1" t="s">
        <v>13</v>
      </c>
      <c r="H26" s="1" t="s">
        <v>56</v>
      </c>
      <c r="J26" s="1" t="s">
        <v>26</v>
      </c>
      <c r="K26" s="1" t="s">
        <v>69</v>
      </c>
      <c r="M26" s="1" t="s">
        <v>20</v>
      </c>
      <c r="N26" s="1" t="s">
        <v>57</v>
      </c>
    </row>
    <row r="27" spans="3:14" ht="45" x14ac:dyDescent="0.25">
      <c r="G27" s="1" t="s">
        <v>14</v>
      </c>
      <c r="H27" s="1" t="s">
        <v>66</v>
      </c>
      <c r="J27" s="1" t="s">
        <v>8</v>
      </c>
      <c r="K27" s="1" t="s">
        <v>68</v>
      </c>
      <c r="M27" s="1" t="s">
        <v>71</v>
      </c>
      <c r="N27" s="1" t="s">
        <v>72</v>
      </c>
    </row>
    <row r="28" spans="3:14" ht="45" x14ac:dyDescent="0.25">
      <c r="G28" s="1" t="s">
        <v>24</v>
      </c>
      <c r="H28" s="1" t="s">
        <v>58</v>
      </c>
    </row>
    <row r="29" spans="3:14" ht="30" x14ac:dyDescent="0.25">
      <c r="G29" s="1" t="s">
        <v>27</v>
      </c>
      <c r="H29" s="1" t="s">
        <v>55</v>
      </c>
    </row>
    <row r="30" spans="3:14" ht="45" x14ac:dyDescent="0.25">
      <c r="C30" s="2" t="s">
        <v>73</v>
      </c>
      <c r="D30" s="1" t="s">
        <v>23</v>
      </c>
      <c r="E30" s="1" t="s">
        <v>78</v>
      </c>
      <c r="G30" s="1" t="s">
        <v>24</v>
      </c>
      <c r="H30" s="1" t="s">
        <v>79</v>
      </c>
      <c r="J30" s="1" t="s">
        <v>9</v>
      </c>
      <c r="K30" s="1" t="s">
        <v>76</v>
      </c>
      <c r="M30" s="1" t="s">
        <v>77</v>
      </c>
    </row>
    <row r="31" spans="3:14" ht="30" x14ac:dyDescent="0.25">
      <c r="J31" s="1" t="s">
        <v>85</v>
      </c>
      <c r="K31" s="1" t="s">
        <v>76</v>
      </c>
    </row>
    <row r="32" spans="3:14" ht="45" x14ac:dyDescent="0.25">
      <c r="C32" s="2" t="s">
        <v>74</v>
      </c>
      <c r="D32" s="1" t="s">
        <v>23</v>
      </c>
      <c r="E32" s="1" t="s">
        <v>80</v>
      </c>
      <c r="G32" s="1" t="s">
        <v>24</v>
      </c>
      <c r="H32" s="1" t="s">
        <v>81</v>
      </c>
      <c r="J32" s="1" t="s">
        <v>9</v>
      </c>
      <c r="K32" s="1" t="s">
        <v>80</v>
      </c>
      <c r="M32" s="1" t="s">
        <v>77</v>
      </c>
    </row>
    <row r="33" spans="3:13" ht="30" x14ac:dyDescent="0.25">
      <c r="J33" s="1" t="s">
        <v>85</v>
      </c>
      <c r="K33" s="1" t="s">
        <v>80</v>
      </c>
    </row>
    <row r="34" spans="3:13" ht="45" x14ac:dyDescent="0.25">
      <c r="C34" s="2" t="s">
        <v>75</v>
      </c>
      <c r="D34" s="1" t="s">
        <v>82</v>
      </c>
      <c r="E34" s="1" t="s">
        <v>80</v>
      </c>
      <c r="G34" s="1" t="s">
        <v>83</v>
      </c>
      <c r="H34" s="1" t="s">
        <v>88</v>
      </c>
      <c r="J34" s="1" t="s">
        <v>86</v>
      </c>
      <c r="K34" s="1" t="s">
        <v>87</v>
      </c>
      <c r="M34" s="1" t="s">
        <v>77</v>
      </c>
    </row>
    <row r="35" spans="3:13" ht="30" x14ac:dyDescent="0.25">
      <c r="G35" s="1" t="s">
        <v>84</v>
      </c>
      <c r="H35" s="1" t="s">
        <v>88</v>
      </c>
      <c r="J35" s="1" t="s">
        <v>84</v>
      </c>
      <c r="K35" s="1" t="s">
        <v>87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5"/>
  <sheetViews>
    <sheetView zoomScaleNormal="100" workbookViewId="0">
      <selection activeCell="C7" sqref="C7"/>
    </sheetView>
  </sheetViews>
  <sheetFormatPr defaultRowHeight="15" x14ac:dyDescent="0.25"/>
  <cols>
    <col min="2" max="2" width="8.85546875" style="9"/>
    <col min="3" max="3" width="45.28515625" style="1" bestFit="1" customWidth="1"/>
    <col min="4" max="4" width="9.28515625" style="1" customWidth="1"/>
    <col min="5" max="5" width="7.28515625" style="9" bestFit="1" customWidth="1"/>
    <col min="6" max="6" width="10.7109375" style="13" bestFit="1" customWidth="1"/>
    <col min="7" max="7" width="14.85546875" style="13" customWidth="1"/>
    <col min="8" max="8" width="16.5703125" style="1" customWidth="1"/>
    <col min="9" max="9" width="10" bestFit="1" customWidth="1"/>
  </cols>
  <sheetData>
    <row r="2" spans="2:9" s="11" customFormat="1" x14ac:dyDescent="0.25">
      <c r="B2" s="10"/>
      <c r="C2" s="5" t="s">
        <v>112</v>
      </c>
      <c r="D2" s="5"/>
      <c r="E2" s="10" t="s">
        <v>107</v>
      </c>
      <c r="F2" s="12" t="s">
        <v>104</v>
      </c>
      <c r="G2" s="12" t="s">
        <v>104</v>
      </c>
      <c r="H2" s="5" t="s">
        <v>108</v>
      </c>
    </row>
    <row r="3" spans="2:9" ht="30" hidden="1" x14ac:dyDescent="0.25">
      <c r="C3" s="1" t="s">
        <v>110</v>
      </c>
      <c r="D3" s="1" t="s">
        <v>134</v>
      </c>
      <c r="E3" s="9">
        <f>16.38+27.9</f>
        <v>44.28</v>
      </c>
      <c r="F3" s="13">
        <v>55000</v>
      </c>
      <c r="H3" s="1" t="s">
        <v>133</v>
      </c>
    </row>
    <row r="4" spans="2:9" ht="60" x14ac:dyDescent="0.25">
      <c r="C4" s="1" t="s">
        <v>143</v>
      </c>
      <c r="D4" s="1" t="s">
        <v>134</v>
      </c>
      <c r="E4" s="9">
        <f>6.2*2.5+31.4*2.2+35.1*1.8</f>
        <v>147.76</v>
      </c>
      <c r="F4" s="13">
        <v>220000</v>
      </c>
      <c r="G4" s="13">
        <f>F4*1.3</f>
        <v>286000</v>
      </c>
      <c r="H4" s="1" t="s">
        <v>111</v>
      </c>
    </row>
    <row r="5" spans="2:9" ht="30" hidden="1" x14ac:dyDescent="0.25">
      <c r="C5" s="1" t="s">
        <v>137</v>
      </c>
      <c r="D5" s="1" t="s">
        <v>134</v>
      </c>
      <c r="E5" s="9">
        <f>15.3*2.5+27.9+25</f>
        <v>91.15</v>
      </c>
      <c r="F5" s="13">
        <f>610*E5</f>
        <v>55601.5</v>
      </c>
      <c r="H5" s="1" t="s">
        <v>138</v>
      </c>
    </row>
    <row r="6" spans="2:9" ht="60" hidden="1" x14ac:dyDescent="0.25">
      <c r="C6" s="1" t="s">
        <v>127</v>
      </c>
      <c r="D6" s="1" t="s">
        <v>134</v>
      </c>
      <c r="E6" s="9">
        <v>160</v>
      </c>
      <c r="F6" s="13">
        <f>120*E6</f>
        <v>19200</v>
      </c>
      <c r="H6" s="1" t="s">
        <v>128</v>
      </c>
    </row>
    <row r="7" spans="2:9" ht="45" x14ac:dyDescent="0.25">
      <c r="C7" s="1" t="s">
        <v>106</v>
      </c>
      <c r="D7" s="1" t="s">
        <v>130</v>
      </c>
      <c r="E7" s="9">
        <v>186</v>
      </c>
      <c r="F7" s="13">
        <v>155000</v>
      </c>
      <c r="G7" s="13">
        <f>F7*1.3</f>
        <v>201500</v>
      </c>
      <c r="H7" s="1" t="s">
        <v>109</v>
      </c>
    </row>
    <row r="8" spans="2:9" x14ac:dyDescent="0.25">
      <c r="C8" s="1" t="s">
        <v>113</v>
      </c>
      <c r="D8" s="1" t="s">
        <v>131</v>
      </c>
      <c r="E8" s="9">
        <v>15</v>
      </c>
      <c r="F8" s="13">
        <v>680000</v>
      </c>
      <c r="G8" s="13">
        <f>F8*1.3</f>
        <v>884000</v>
      </c>
      <c r="H8" s="1" t="s">
        <v>115</v>
      </c>
    </row>
    <row r="9" spans="2:9" x14ac:dyDescent="0.25">
      <c r="C9" s="1" t="s">
        <v>116</v>
      </c>
      <c r="D9" s="1" t="s">
        <v>131</v>
      </c>
      <c r="E9" s="9">
        <v>18</v>
      </c>
      <c r="F9" s="13">
        <v>840000</v>
      </c>
      <c r="G9" s="13">
        <f>F9*1.3</f>
        <v>1092000</v>
      </c>
      <c r="H9" s="1" t="s">
        <v>117</v>
      </c>
    </row>
    <row r="10" spans="2:9" ht="30" x14ac:dyDescent="0.25">
      <c r="C10" s="1" t="s">
        <v>114</v>
      </c>
      <c r="D10" s="1" t="s">
        <v>131</v>
      </c>
      <c r="E10" s="9">
        <v>20</v>
      </c>
      <c r="F10" s="13">
        <v>530000</v>
      </c>
      <c r="G10" s="13">
        <f>F10*1.3</f>
        <v>689000</v>
      </c>
      <c r="H10" s="1" t="s">
        <v>118</v>
      </c>
    </row>
    <row r="11" spans="2:9" x14ac:dyDescent="0.25">
      <c r="C11" s="1" t="s">
        <v>132</v>
      </c>
      <c r="F11" s="13">
        <v>160000</v>
      </c>
      <c r="G11" s="13">
        <f>F11*1.3</f>
        <v>208000</v>
      </c>
    </row>
    <row r="12" spans="2:9" ht="30" x14ac:dyDescent="0.25">
      <c r="C12" s="1" t="s">
        <v>119</v>
      </c>
      <c r="H12" s="1" t="s">
        <v>120</v>
      </c>
    </row>
    <row r="13" spans="2:9" ht="45" x14ac:dyDescent="0.25">
      <c r="C13" s="1" t="s">
        <v>135</v>
      </c>
      <c r="F13" s="13">
        <v>1500000</v>
      </c>
      <c r="G13" s="13">
        <f>F13*1.3</f>
        <v>1950000</v>
      </c>
      <c r="H13" s="1" t="s">
        <v>121</v>
      </c>
    </row>
    <row r="14" spans="2:9" x14ac:dyDescent="0.25">
      <c r="C14" s="1" t="s">
        <v>129</v>
      </c>
      <c r="D14" s="1" t="s">
        <v>134</v>
      </c>
      <c r="E14" s="9">
        <v>3.5</v>
      </c>
      <c r="F14" s="13">
        <v>240000</v>
      </c>
      <c r="G14" s="13">
        <f>F14*1.3</f>
        <v>312000</v>
      </c>
      <c r="H14" s="1" t="s">
        <v>122</v>
      </c>
    </row>
    <row r="15" spans="2:9" x14ac:dyDescent="0.25">
      <c r="C15" s="1" t="s">
        <v>123</v>
      </c>
      <c r="D15" s="1" t="s">
        <v>131</v>
      </c>
      <c r="E15" s="9">
        <v>7</v>
      </c>
      <c r="F15" s="13">
        <v>1057000</v>
      </c>
      <c r="G15" s="13">
        <f>F15*1.3</f>
        <v>1374100</v>
      </c>
      <c r="I15" s="13"/>
    </row>
    <row r="16" spans="2:9" ht="60" x14ac:dyDescent="0.25">
      <c r="C16" s="1" t="s">
        <v>124</v>
      </c>
      <c r="D16" s="1" t="s">
        <v>134</v>
      </c>
      <c r="E16" s="9">
        <f>27.9+16.4+30+55</f>
        <v>129.30000000000001</v>
      </c>
      <c r="F16" s="13">
        <f>5500*E16</f>
        <v>711150.00000000012</v>
      </c>
      <c r="G16" s="13">
        <f>F16*1.3</f>
        <v>924495.00000000023</v>
      </c>
      <c r="H16" s="1" t="s">
        <v>140</v>
      </c>
    </row>
    <row r="17" spans="3:8" x14ac:dyDescent="0.25">
      <c r="C17" s="1" t="s">
        <v>125</v>
      </c>
      <c r="D17" s="1" t="s">
        <v>134</v>
      </c>
      <c r="E17" s="9">
        <v>40</v>
      </c>
      <c r="F17" s="13">
        <f>E17*2417</f>
        <v>96680</v>
      </c>
      <c r="G17" s="13">
        <f>F17*1.3</f>
        <v>125684</v>
      </c>
      <c r="H17" s="1" t="s">
        <v>141</v>
      </c>
    </row>
    <row r="18" spans="3:8" x14ac:dyDescent="0.25">
      <c r="C18" s="1" t="s">
        <v>126</v>
      </c>
      <c r="F18" s="13">
        <v>1471641</v>
      </c>
      <c r="G18" s="13">
        <f>F18*1.2</f>
        <v>1765969.2</v>
      </c>
    </row>
    <row r="19" spans="3:8" x14ac:dyDescent="0.25">
      <c r="C19" s="1" t="s">
        <v>4</v>
      </c>
      <c r="F19" s="13">
        <v>2077000</v>
      </c>
      <c r="G19" s="13">
        <f>F19*1.3</f>
        <v>2700100</v>
      </c>
    </row>
    <row r="20" spans="3:8" x14ac:dyDescent="0.25">
      <c r="C20" s="1" t="s">
        <v>136</v>
      </c>
    </row>
    <row r="21" spans="3:8" x14ac:dyDescent="0.25">
      <c r="C21" s="1" t="s">
        <v>142</v>
      </c>
    </row>
    <row r="22" spans="3:8" x14ac:dyDescent="0.25">
      <c r="C22" s="1" t="s">
        <v>144</v>
      </c>
    </row>
    <row r="24" spans="3:8" x14ac:dyDescent="0.25">
      <c r="F24" s="13">
        <f>SUM(F3:F23)</f>
        <v>9868272.5</v>
      </c>
      <c r="G24" s="13">
        <f>SUM(G4:G23)</f>
        <v>12512848.199999999</v>
      </c>
    </row>
    <row r="25" spans="3:8" x14ac:dyDescent="0.25">
      <c r="G25" s="13">
        <f>G24/160</f>
        <v>78205.30124999999</v>
      </c>
      <c r="H25" s="15" t="s">
        <v>139</v>
      </c>
    </row>
  </sheetData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35"/>
  <sheetViews>
    <sheetView zoomScale="130" zoomScaleNormal="130" workbookViewId="0">
      <selection activeCell="B29" sqref="B29:D29"/>
    </sheetView>
  </sheetViews>
  <sheetFormatPr defaultRowHeight="15" x14ac:dyDescent="0.25"/>
  <cols>
    <col min="1" max="1" width="9.140625" style="9"/>
    <col min="2" max="2" width="45.28515625" style="1" bestFit="1" customWidth="1"/>
    <col min="3" max="3" width="9.28515625" style="1" customWidth="1"/>
    <col min="4" max="4" width="7.28515625" style="9" bestFit="1" customWidth="1"/>
    <col min="5" max="6" width="13.28515625" style="13" customWidth="1"/>
    <col min="7" max="7" width="11.28515625" style="13" hidden="1" customWidth="1"/>
    <col min="8" max="8" width="12.28515625" style="13" hidden="1" customWidth="1"/>
    <col min="9" max="9" width="24.7109375" style="1" customWidth="1"/>
    <col min="10" max="10" width="31.7109375" style="9" customWidth="1"/>
  </cols>
  <sheetData>
    <row r="3" spans="1:10" x14ac:dyDescent="0.25">
      <c r="B3" s="26" t="s">
        <v>160</v>
      </c>
      <c r="C3" s="26"/>
      <c r="D3" s="26"/>
      <c r="E3" s="26"/>
      <c r="F3" s="26"/>
      <c r="G3" s="26"/>
      <c r="H3" s="26"/>
      <c r="I3" s="26"/>
    </row>
    <row r="5" spans="1:10" s="11" customFormat="1" x14ac:dyDescent="0.25">
      <c r="A5" s="10"/>
      <c r="B5" s="20" t="s">
        <v>145</v>
      </c>
      <c r="C5" s="20"/>
      <c r="D5" s="21" t="s">
        <v>107</v>
      </c>
      <c r="E5" s="22" t="s">
        <v>104</v>
      </c>
      <c r="F5" s="22" t="s">
        <v>163</v>
      </c>
      <c r="G5" s="22" t="s">
        <v>146</v>
      </c>
      <c r="H5" s="22" t="s">
        <v>104</v>
      </c>
      <c r="I5" s="20" t="s">
        <v>148</v>
      </c>
      <c r="J5" s="10"/>
    </row>
    <row r="6" spans="1:10" ht="30" hidden="1" x14ac:dyDescent="0.25">
      <c r="B6" s="17" t="s">
        <v>110</v>
      </c>
      <c r="C6" s="17" t="s">
        <v>134</v>
      </c>
      <c r="D6" s="18">
        <f>16.38+27.9</f>
        <v>44.28</v>
      </c>
      <c r="E6" s="19"/>
      <c r="F6" s="19"/>
      <c r="G6" s="19"/>
      <c r="H6" s="19"/>
      <c r="I6" s="17" t="s">
        <v>133</v>
      </c>
    </row>
    <row r="7" spans="1:10" ht="30" x14ac:dyDescent="0.25">
      <c r="B7" s="17" t="s">
        <v>147</v>
      </c>
      <c r="C7" s="17" t="s">
        <v>134</v>
      </c>
      <c r="D7" s="18">
        <f>6.2*2.5+31.4*2.2+35.1*1.8</f>
        <v>147.76</v>
      </c>
      <c r="E7" s="19">
        <v>120000</v>
      </c>
      <c r="F7" s="19"/>
      <c r="G7" s="19">
        <v>250000</v>
      </c>
      <c r="H7" s="19">
        <f>E7*1.3</f>
        <v>156000</v>
      </c>
      <c r="I7" s="17" t="s">
        <v>111</v>
      </c>
    </row>
    <row r="8" spans="1:10" hidden="1" x14ac:dyDescent="0.25">
      <c r="B8" s="17" t="s">
        <v>137</v>
      </c>
      <c r="C8" s="17" t="s">
        <v>134</v>
      </c>
      <c r="D8" s="18">
        <f>15.3*2.5+27.9+25</f>
        <v>91.15</v>
      </c>
      <c r="E8" s="19"/>
      <c r="F8" s="19"/>
      <c r="G8" s="19"/>
      <c r="H8" s="19"/>
      <c r="I8" s="17" t="s">
        <v>138</v>
      </c>
    </row>
    <row r="9" spans="1:10" ht="30" hidden="1" x14ac:dyDescent="0.25">
      <c r="B9" s="17" t="s">
        <v>127</v>
      </c>
      <c r="C9" s="17" t="s">
        <v>134</v>
      </c>
      <c r="D9" s="18">
        <v>160</v>
      </c>
      <c r="E9" s="19"/>
      <c r="F9" s="19"/>
      <c r="G9" s="19"/>
      <c r="H9" s="19"/>
      <c r="I9" s="17" t="s">
        <v>128</v>
      </c>
    </row>
    <row r="10" spans="1:10" ht="30" x14ac:dyDescent="0.25">
      <c r="B10" s="17" t="s">
        <v>106</v>
      </c>
      <c r="C10" s="17" t="s">
        <v>130</v>
      </c>
      <c r="D10" s="18">
        <v>186</v>
      </c>
      <c r="E10" s="19">
        <v>155000</v>
      </c>
      <c r="F10" s="19"/>
      <c r="G10" s="19"/>
      <c r="H10" s="19">
        <f>E10*1.3</f>
        <v>201500</v>
      </c>
      <c r="I10" s="17" t="s">
        <v>109</v>
      </c>
    </row>
    <row r="11" spans="1:10" x14ac:dyDescent="0.25">
      <c r="B11" s="17" t="s">
        <v>113</v>
      </c>
      <c r="C11" s="17" t="s">
        <v>131</v>
      </c>
      <c r="D11" s="18">
        <v>15</v>
      </c>
      <c r="E11" s="19">
        <v>680000</v>
      </c>
      <c r="F11" s="19"/>
      <c r="G11" s="19"/>
      <c r="H11" s="19">
        <f>E11*1.3</f>
        <v>884000</v>
      </c>
      <c r="I11" s="17" t="s">
        <v>115</v>
      </c>
    </row>
    <row r="12" spans="1:10" x14ac:dyDescent="0.25">
      <c r="B12" s="17" t="s">
        <v>116</v>
      </c>
      <c r="C12" s="17" t="s">
        <v>131</v>
      </c>
      <c r="D12" s="18">
        <v>18</v>
      </c>
      <c r="E12" s="19">
        <v>840000</v>
      </c>
      <c r="F12" s="19"/>
      <c r="G12" s="19"/>
      <c r="H12" s="19">
        <f>E12*1.3</f>
        <v>1092000</v>
      </c>
      <c r="I12" s="17" t="s">
        <v>117</v>
      </c>
    </row>
    <row r="13" spans="1:10" x14ac:dyDescent="0.25">
      <c r="B13" s="17" t="s">
        <v>114</v>
      </c>
      <c r="C13" s="17" t="s">
        <v>131</v>
      </c>
      <c r="D13" s="18">
        <v>20</v>
      </c>
      <c r="E13" s="19">
        <v>530000</v>
      </c>
      <c r="F13" s="19"/>
      <c r="G13" s="19"/>
      <c r="H13" s="19">
        <f>E13*1.3</f>
        <v>689000</v>
      </c>
      <c r="I13" s="17" t="s">
        <v>118</v>
      </c>
    </row>
    <row r="14" spans="1:10" x14ac:dyDescent="0.25">
      <c r="B14" s="17" t="s">
        <v>132</v>
      </c>
      <c r="C14" s="17"/>
      <c r="D14" s="18"/>
      <c r="E14" s="19">
        <v>160000</v>
      </c>
      <c r="F14" s="19"/>
      <c r="G14" s="19"/>
      <c r="H14" s="19">
        <f>E14*1.3</f>
        <v>208000</v>
      </c>
      <c r="I14" s="17"/>
    </row>
    <row r="15" spans="1:10" x14ac:dyDescent="0.25">
      <c r="B15" s="17" t="s">
        <v>119</v>
      </c>
      <c r="C15" s="17"/>
      <c r="D15" s="18"/>
      <c r="E15" s="19"/>
      <c r="F15" s="19"/>
      <c r="G15" s="19"/>
      <c r="H15" s="19"/>
      <c r="I15" s="17" t="s">
        <v>120</v>
      </c>
    </row>
    <row r="16" spans="1:10" ht="30" x14ac:dyDescent="0.25">
      <c r="B16" s="17" t="s">
        <v>155</v>
      </c>
      <c r="C16" s="17"/>
      <c r="D16" s="18"/>
      <c r="E16" s="19">
        <v>730000</v>
      </c>
      <c r="F16" s="19"/>
      <c r="G16" s="19">
        <v>1500000</v>
      </c>
      <c r="H16" s="19">
        <f>E16*1.3</f>
        <v>949000</v>
      </c>
      <c r="I16" s="17" t="s">
        <v>121</v>
      </c>
    </row>
    <row r="17" spans="2:10" x14ac:dyDescent="0.25">
      <c r="B17" s="17" t="s">
        <v>129</v>
      </c>
      <c r="C17" s="17" t="s">
        <v>134</v>
      </c>
      <c r="D17" s="18">
        <v>3.5</v>
      </c>
      <c r="E17" s="19">
        <v>180000</v>
      </c>
      <c r="F17" s="19"/>
      <c r="G17" s="19"/>
      <c r="H17" s="19">
        <f>E17*1.3</f>
        <v>234000</v>
      </c>
      <c r="I17" s="17" t="s">
        <v>122</v>
      </c>
    </row>
    <row r="18" spans="2:10" x14ac:dyDescent="0.25">
      <c r="B18" s="17" t="s">
        <v>156</v>
      </c>
      <c r="C18" s="17" t="s">
        <v>131</v>
      </c>
      <c r="D18" s="18">
        <v>7</v>
      </c>
      <c r="E18" s="19">
        <v>1057000</v>
      </c>
      <c r="F18" s="19"/>
      <c r="G18" s="19"/>
      <c r="H18" s="19">
        <f>E18*1.3</f>
        <v>1374100</v>
      </c>
      <c r="I18" s="17"/>
      <c r="J18" s="13"/>
    </row>
    <row r="19" spans="2:10" ht="30" x14ac:dyDescent="0.25">
      <c r="B19" s="17" t="s">
        <v>157</v>
      </c>
      <c r="C19" s="17" t="s">
        <v>134</v>
      </c>
      <c r="D19" s="18">
        <f>27.9+16.4+30+55</f>
        <v>129.30000000000001</v>
      </c>
      <c r="E19" s="19">
        <f>8000*D19</f>
        <v>1034400.0000000001</v>
      </c>
      <c r="F19" s="19"/>
      <c r="G19" s="19"/>
      <c r="H19" s="19">
        <f>E19*1.3</f>
        <v>1344720.0000000002</v>
      </c>
      <c r="I19" s="17" t="s">
        <v>140</v>
      </c>
    </row>
    <row r="20" spans="2:10" x14ac:dyDescent="0.25">
      <c r="B20" s="17" t="s">
        <v>125</v>
      </c>
      <c r="C20" s="17" t="s">
        <v>134</v>
      </c>
      <c r="D20" s="18">
        <v>40</v>
      </c>
      <c r="E20" s="19">
        <f>D20*2417</f>
        <v>96680</v>
      </c>
      <c r="F20" s="19"/>
      <c r="G20" s="19"/>
      <c r="H20" s="19">
        <f>E20*1.3</f>
        <v>125684</v>
      </c>
      <c r="I20" s="17" t="s">
        <v>153</v>
      </c>
    </row>
    <row r="21" spans="2:10" ht="45" x14ac:dyDescent="0.25">
      <c r="B21" s="17" t="s">
        <v>154</v>
      </c>
      <c r="C21" s="17"/>
      <c r="D21" s="18"/>
      <c r="E21" s="19">
        <v>1471641</v>
      </c>
      <c r="F21" s="19"/>
      <c r="G21" s="19"/>
      <c r="H21" s="19">
        <f>E21*1.2</f>
        <v>1765969.2</v>
      </c>
      <c r="I21" s="17"/>
    </row>
    <row r="22" spans="2:10" x14ac:dyDescent="0.25">
      <c r="B22" s="17" t="s">
        <v>4</v>
      </c>
      <c r="C22" s="17"/>
      <c r="D22" s="18"/>
      <c r="E22" s="19">
        <v>2077000</v>
      </c>
      <c r="F22" s="19"/>
      <c r="G22" s="19"/>
      <c r="H22" s="19">
        <f>E22*1.3</f>
        <v>2700100</v>
      </c>
      <c r="I22" s="17"/>
    </row>
    <row r="23" spans="2:10" ht="30" x14ac:dyDescent="0.25">
      <c r="B23" s="17" t="s">
        <v>152</v>
      </c>
      <c r="C23" s="17"/>
      <c r="D23" s="18"/>
      <c r="E23" s="19"/>
      <c r="F23" s="19"/>
      <c r="G23" s="19"/>
      <c r="H23" s="19"/>
      <c r="I23" s="17"/>
    </row>
    <row r="24" spans="2:10" x14ac:dyDescent="0.25">
      <c r="B24" s="17" t="s">
        <v>142</v>
      </c>
      <c r="C24" s="17"/>
      <c r="D24" s="18"/>
      <c r="E24" s="19"/>
      <c r="F24" s="19"/>
      <c r="G24" s="19"/>
      <c r="H24" s="19"/>
      <c r="I24" s="17"/>
    </row>
    <row r="25" spans="2:10" x14ac:dyDescent="0.25">
      <c r="B25" s="17" t="s">
        <v>151</v>
      </c>
      <c r="C25" s="17"/>
      <c r="D25" s="18"/>
      <c r="E25" s="19"/>
      <c r="F25" s="19"/>
      <c r="G25" s="19"/>
      <c r="H25" s="19"/>
      <c r="I25" s="17"/>
    </row>
    <row r="26" spans="2:10" x14ac:dyDescent="0.25">
      <c r="B26" s="17"/>
      <c r="C26" s="17"/>
      <c r="D26" s="18"/>
      <c r="E26" s="19"/>
      <c r="F26" s="19"/>
      <c r="G26" s="19"/>
      <c r="H26" s="19"/>
      <c r="I26" s="17"/>
    </row>
    <row r="27" spans="2:10" x14ac:dyDescent="0.25">
      <c r="B27" s="20" t="s">
        <v>150</v>
      </c>
      <c r="C27" s="20"/>
      <c r="D27" s="21"/>
      <c r="E27" s="22">
        <f>SUM(E7:E26)</f>
        <v>9131721</v>
      </c>
      <c r="F27" s="22"/>
      <c r="G27" s="19"/>
      <c r="H27" s="19"/>
      <c r="I27" s="17"/>
    </row>
    <row r="28" spans="2:10" x14ac:dyDescent="0.25">
      <c r="B28" s="17"/>
      <c r="C28" s="17"/>
      <c r="D28" s="18"/>
      <c r="E28" s="19"/>
      <c r="F28" s="19"/>
      <c r="G28" s="19"/>
      <c r="H28" s="19"/>
      <c r="I28" s="17"/>
    </row>
    <row r="29" spans="2:10" ht="45" customHeight="1" x14ac:dyDescent="0.25">
      <c r="B29" s="23" t="s">
        <v>149</v>
      </c>
      <c r="C29" s="23"/>
      <c r="D29" s="23"/>
      <c r="E29" s="24">
        <f>E27*1.3</f>
        <v>11871237.300000001</v>
      </c>
      <c r="F29" s="24"/>
      <c r="G29" s="25"/>
      <c r="H29" s="19"/>
      <c r="I29" s="17"/>
    </row>
    <row r="30" spans="2:10" x14ac:dyDescent="0.25">
      <c r="B30" s="20" t="s">
        <v>159</v>
      </c>
      <c r="C30" s="20"/>
      <c r="D30" s="21"/>
      <c r="E30" s="22">
        <f>E29/160</f>
        <v>74195.233124999999</v>
      </c>
      <c r="F30" s="22"/>
      <c r="G30" s="19"/>
      <c r="H30" s="19"/>
      <c r="I30" s="17"/>
    </row>
    <row r="31" spans="2:10" x14ac:dyDescent="0.25">
      <c r="B31" s="17"/>
      <c r="C31" s="17"/>
      <c r="D31" s="18"/>
      <c r="E31" s="19"/>
      <c r="F31" s="19"/>
      <c r="G31" s="19"/>
      <c r="H31" s="19">
        <f>SUM(H7:H28)</f>
        <v>11724073.199999999</v>
      </c>
      <c r="I31" s="17"/>
    </row>
    <row r="32" spans="2:10" x14ac:dyDescent="0.25">
      <c r="H32" s="13">
        <f>H31/160</f>
        <v>73275.45749999999</v>
      </c>
      <c r="I32" s="15"/>
    </row>
    <row r="33" spans="2:9" ht="79.5" customHeight="1" x14ac:dyDescent="0.25">
      <c r="B33" s="16" t="s">
        <v>158</v>
      </c>
      <c r="C33" s="16"/>
      <c r="D33" s="16"/>
      <c r="E33" s="16"/>
      <c r="F33" s="16"/>
      <c r="G33" s="16"/>
      <c r="H33" s="16"/>
      <c r="I33" s="16"/>
    </row>
    <row r="34" spans="2:9" ht="40.5" customHeight="1" x14ac:dyDescent="0.25">
      <c r="B34" s="16" t="s">
        <v>161</v>
      </c>
      <c r="C34" s="16"/>
      <c r="D34" s="16"/>
      <c r="E34" s="16"/>
      <c r="F34" s="16"/>
      <c r="G34" s="16"/>
      <c r="H34" s="16"/>
      <c r="I34" s="16"/>
    </row>
    <row r="35" spans="2:9" ht="36.75" customHeight="1" x14ac:dyDescent="0.25">
      <c r="B35" s="16" t="s">
        <v>162</v>
      </c>
      <c r="C35" s="16"/>
      <c r="D35" s="16"/>
      <c r="E35" s="16"/>
      <c r="F35" s="16"/>
      <c r="G35" s="16"/>
      <c r="H35" s="16"/>
      <c r="I35" s="16"/>
    </row>
  </sheetData>
  <mergeCells count="5">
    <mergeCell ref="B29:D29"/>
    <mergeCell ref="B33:I33"/>
    <mergeCell ref="B34:I34"/>
    <mergeCell ref="B35:I35"/>
    <mergeCell ref="B3:I3"/>
  </mergeCells>
  <pageMargins left="0.23622047244094491" right="0.23622047244094491" top="0.74803149606299213" bottom="0.74803149606299213" header="0.31496062992125984" footer="0.31496062992125984"/>
  <pageSetup paperSize="9" scale="8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D10"/>
  <sheetViews>
    <sheetView tabSelected="1" workbookViewId="0">
      <selection activeCell="K25" sqref="K25"/>
    </sheetView>
  </sheetViews>
  <sheetFormatPr defaultRowHeight="15" x14ac:dyDescent="0.25"/>
  <sheetData>
    <row r="7" spans="3:4" x14ac:dyDescent="0.25">
      <c r="D7" t="s">
        <v>164</v>
      </c>
    </row>
    <row r="10" spans="3:4" x14ac:dyDescent="0.25">
      <c r="C10" t="s">
        <v>165</v>
      </c>
      <c r="D10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Перегородки</vt:lpstr>
      <vt:lpstr>Отделка </vt:lpstr>
      <vt:lpstr>Лист1</vt:lpstr>
      <vt:lpstr>Лист1 (2)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Мурад</cp:lastModifiedBy>
  <cp:lastPrinted>2024-11-19T09:15:24Z</cp:lastPrinted>
  <dcterms:created xsi:type="dcterms:W3CDTF">2024-08-06T05:55:16Z</dcterms:created>
  <dcterms:modified xsi:type="dcterms:W3CDTF">2024-12-19T16:23:15Z</dcterms:modified>
</cp:coreProperties>
</file>