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ъекты\(52) 03-01_Компьютерный клуб Invasion universe от Максима Михайлова-2024\(05) УПРАВЛЕНИЕ ПРОЕКТОМ\Стройка\"/>
    </mc:Choice>
  </mc:AlternateContent>
  <bookViews>
    <workbookView xWindow="0" yWindow="0" windowWidth="28800" windowHeight="12300" activeTab="5"/>
  </bookViews>
  <sheets>
    <sheet name="Перегородки" sheetId="3" r:id="rId1"/>
    <sheet name="Отделка " sheetId="4" r:id="rId2"/>
    <sheet name="Лист1" sheetId="5" r:id="rId3"/>
    <sheet name="С.У." sheetId="6" r:id="rId4"/>
    <sheet name="окраска" sheetId="7" r:id="rId5"/>
    <sheet name="Лист2" sheetId="8" r:id="rId6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0" i="8" l="1"/>
  <c r="E23" i="8"/>
  <c r="E13" i="8"/>
  <c r="J10" i="5" l="1"/>
  <c r="J11" i="5"/>
  <c r="I96" i="5"/>
  <c r="I95" i="5"/>
  <c r="I94" i="5"/>
  <c r="I92" i="5"/>
  <c r="I91" i="5"/>
  <c r="I90" i="5"/>
  <c r="I88" i="5"/>
  <c r="I87" i="5"/>
  <c r="I61" i="5"/>
  <c r="I86" i="5"/>
  <c r="I85" i="5"/>
  <c r="I73" i="5"/>
  <c r="I72" i="5"/>
  <c r="I71" i="5"/>
  <c r="J72" i="5"/>
  <c r="K72" i="5" s="1"/>
  <c r="I70" i="5"/>
  <c r="I42" i="5"/>
  <c r="I69" i="5"/>
  <c r="I68" i="5"/>
  <c r="I67" i="5"/>
  <c r="I66" i="5"/>
  <c r="I65" i="5"/>
  <c r="I63" i="5"/>
  <c r="I62" i="5"/>
  <c r="I46" i="5"/>
  <c r="I45" i="5"/>
  <c r="I44" i="5"/>
  <c r="I43" i="5"/>
  <c r="I41" i="5"/>
  <c r="I40" i="5"/>
  <c r="I39" i="5"/>
  <c r="I28" i="5"/>
  <c r="I27" i="5"/>
  <c r="I26" i="5"/>
  <c r="I25" i="5"/>
  <c r="I24" i="5"/>
  <c r="I23" i="5"/>
  <c r="J95" i="5"/>
  <c r="K95" i="5" s="1"/>
  <c r="H95" i="5"/>
  <c r="H81" i="5"/>
  <c r="H72" i="5"/>
  <c r="J74" i="5"/>
  <c r="J75" i="5"/>
  <c r="H74" i="5"/>
  <c r="K74" i="5" s="1"/>
  <c r="H75" i="5"/>
  <c r="K75" i="5" s="1"/>
  <c r="I100" i="5"/>
  <c r="K112" i="5"/>
  <c r="K113" i="5"/>
  <c r="K114" i="5"/>
  <c r="K117" i="5"/>
  <c r="K118" i="5"/>
  <c r="K119" i="5"/>
  <c r="K120" i="5"/>
  <c r="K121" i="5"/>
  <c r="K122" i="5"/>
  <c r="J112" i="5"/>
  <c r="J113" i="5"/>
  <c r="J114" i="5"/>
  <c r="J115" i="5"/>
  <c r="J116" i="5"/>
  <c r="J117" i="5"/>
  <c r="J118" i="5"/>
  <c r="J119" i="5"/>
  <c r="J120" i="5"/>
  <c r="J121" i="5"/>
  <c r="J122" i="5"/>
  <c r="H112" i="5"/>
  <c r="H113" i="5"/>
  <c r="H114" i="5"/>
  <c r="H115" i="5"/>
  <c r="K115" i="5" s="1"/>
  <c r="H116" i="5"/>
  <c r="K116" i="5" s="1"/>
  <c r="H117" i="5"/>
  <c r="H118" i="5"/>
  <c r="H119" i="5"/>
  <c r="H120" i="5"/>
  <c r="H121" i="5"/>
  <c r="H122" i="5"/>
  <c r="I31" i="5"/>
  <c r="I29" i="5"/>
  <c r="J29" i="5" s="1"/>
  <c r="I53" i="5"/>
  <c r="I52" i="5"/>
  <c r="J52" i="5" s="1"/>
  <c r="H52" i="5"/>
  <c r="J30" i="5"/>
  <c r="K30" i="5" s="1"/>
  <c r="I30" i="5"/>
  <c r="H30" i="5"/>
  <c r="H29" i="5"/>
  <c r="J28" i="5"/>
  <c r="H28" i="5"/>
  <c r="I48" i="5"/>
  <c r="I60" i="5"/>
  <c r="I49" i="5"/>
  <c r="I50" i="5"/>
  <c r="I51" i="5"/>
  <c r="K76" i="5"/>
  <c r="K77" i="5"/>
  <c r="H76" i="5"/>
  <c r="H77" i="5"/>
  <c r="H78" i="5"/>
  <c r="K78" i="5" s="1"/>
  <c r="H79" i="5"/>
  <c r="K79" i="5" s="1"/>
  <c r="H80" i="5"/>
  <c r="K80" i="5" s="1"/>
  <c r="J76" i="5"/>
  <c r="J77" i="5"/>
  <c r="J78" i="5"/>
  <c r="J79" i="5"/>
  <c r="J80" i="5"/>
  <c r="J73" i="5"/>
  <c r="H73" i="5"/>
  <c r="K28" i="5" l="1"/>
  <c r="K52" i="5"/>
  <c r="K29" i="5"/>
  <c r="K73" i="5"/>
  <c r="H48" i="5" l="1"/>
  <c r="H49" i="5"/>
  <c r="H50" i="5"/>
  <c r="H51" i="5"/>
  <c r="H53" i="5"/>
  <c r="H54" i="5"/>
  <c r="H55" i="5"/>
  <c r="J55" i="5"/>
  <c r="K55" i="5" s="1"/>
  <c r="J54" i="5"/>
  <c r="K54" i="5" s="1"/>
  <c r="J53" i="5"/>
  <c r="J51" i="5"/>
  <c r="J50" i="5"/>
  <c r="J49" i="5"/>
  <c r="J48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31" i="5"/>
  <c r="J32" i="5"/>
  <c r="J33" i="5"/>
  <c r="J34" i="5"/>
  <c r="H146" i="5"/>
  <c r="J146" i="5"/>
  <c r="H145" i="5"/>
  <c r="J145" i="5"/>
  <c r="K53" i="5" l="1"/>
  <c r="K48" i="5"/>
  <c r="K49" i="5"/>
  <c r="K51" i="5"/>
  <c r="K50" i="5"/>
  <c r="K145" i="5"/>
  <c r="K146" i="5"/>
  <c r="K7" i="7" l="1"/>
  <c r="H33" i="7"/>
  <c r="H32" i="7"/>
  <c r="J32" i="7"/>
  <c r="K32" i="7" s="1"/>
  <c r="P35" i="7"/>
  <c r="N35" i="7"/>
  <c r="J34" i="7"/>
  <c r="H34" i="7"/>
  <c r="J31" i="7"/>
  <c r="H31" i="7"/>
  <c r="O30" i="7"/>
  <c r="P30" i="7" s="1"/>
  <c r="M30" i="7"/>
  <c r="N30" i="7" s="1"/>
  <c r="J30" i="7"/>
  <c r="H30" i="7"/>
  <c r="O29" i="7"/>
  <c r="P29" i="7" s="1"/>
  <c r="M29" i="7"/>
  <c r="N29" i="7" s="1"/>
  <c r="J29" i="7"/>
  <c r="H29" i="7"/>
  <c r="J28" i="7"/>
  <c r="H28" i="7"/>
  <c r="J27" i="7"/>
  <c r="H27" i="7"/>
  <c r="J26" i="7"/>
  <c r="H26" i="7"/>
  <c r="K26" i="7" s="1"/>
  <c r="O25" i="7"/>
  <c r="P25" i="7" s="1"/>
  <c r="M25" i="7"/>
  <c r="N25" i="7" s="1"/>
  <c r="J25" i="7"/>
  <c r="H25" i="7"/>
  <c r="J24" i="7"/>
  <c r="H24" i="7"/>
  <c r="O20" i="7"/>
  <c r="P20" i="7" s="1"/>
  <c r="M20" i="7"/>
  <c r="N20" i="7" s="1"/>
  <c r="J20" i="7"/>
  <c r="H20" i="7"/>
  <c r="J19" i="7"/>
  <c r="H19" i="7"/>
  <c r="J18" i="7"/>
  <c r="H18" i="7"/>
  <c r="J17" i="7"/>
  <c r="H17" i="7"/>
  <c r="J16" i="7"/>
  <c r="H16" i="7"/>
  <c r="J15" i="7"/>
  <c r="H15" i="7"/>
  <c r="J14" i="7"/>
  <c r="H14" i="7"/>
  <c r="J13" i="7"/>
  <c r="H13" i="7"/>
  <c r="O12" i="7"/>
  <c r="P12" i="7" s="1"/>
  <c r="M12" i="7"/>
  <c r="N12" i="7" s="1"/>
  <c r="J12" i="7"/>
  <c r="H12" i="7"/>
  <c r="O11" i="7"/>
  <c r="P11" i="7" s="1"/>
  <c r="M11" i="7"/>
  <c r="N11" i="7" s="1"/>
  <c r="J11" i="7"/>
  <c r="H11" i="7"/>
  <c r="J106" i="6"/>
  <c r="H106" i="6"/>
  <c r="K106" i="6" s="1"/>
  <c r="J107" i="6"/>
  <c r="H107" i="6"/>
  <c r="J105" i="6"/>
  <c r="H105" i="6"/>
  <c r="J104" i="6"/>
  <c r="H104" i="6"/>
  <c r="J103" i="6"/>
  <c r="H103" i="6"/>
  <c r="J102" i="6"/>
  <c r="H102" i="6"/>
  <c r="J101" i="6"/>
  <c r="H101" i="6"/>
  <c r="J100" i="6"/>
  <c r="H100" i="6"/>
  <c r="K100" i="6" s="1"/>
  <c r="J99" i="6"/>
  <c r="H99" i="6"/>
  <c r="K99" i="6" s="1"/>
  <c r="J98" i="6"/>
  <c r="H98" i="6"/>
  <c r="J45" i="6"/>
  <c r="H45" i="6"/>
  <c r="J53" i="6"/>
  <c r="H53" i="6"/>
  <c r="J80" i="6"/>
  <c r="H80" i="6"/>
  <c r="Q12" i="7" l="1"/>
  <c r="K18" i="7"/>
  <c r="K14" i="7"/>
  <c r="K15" i="7"/>
  <c r="J35" i="7"/>
  <c r="K30" i="7"/>
  <c r="K31" i="7"/>
  <c r="K29" i="7"/>
  <c r="K20" i="7"/>
  <c r="H35" i="7"/>
  <c r="K28" i="7"/>
  <c r="K24" i="7"/>
  <c r="K25" i="7"/>
  <c r="Q25" i="7"/>
  <c r="Q29" i="7"/>
  <c r="K34" i="7"/>
  <c r="K13" i="7"/>
  <c r="K19" i="7"/>
  <c r="K27" i="7"/>
  <c r="Q30" i="7"/>
  <c r="K12" i="7"/>
  <c r="K11" i="7"/>
  <c r="J21" i="7"/>
  <c r="K16" i="7"/>
  <c r="K17" i="7"/>
  <c r="Q11" i="7"/>
  <c r="P21" i="7"/>
  <c r="N21" i="7"/>
  <c r="Q20" i="7"/>
  <c r="H21" i="7"/>
  <c r="H108" i="6"/>
  <c r="K105" i="6"/>
  <c r="K102" i="6"/>
  <c r="K98" i="6"/>
  <c r="K104" i="6"/>
  <c r="K45" i="6"/>
  <c r="K103" i="6"/>
  <c r="K107" i="6"/>
  <c r="K101" i="6"/>
  <c r="K53" i="6"/>
  <c r="K80" i="6"/>
  <c r="K35" i="7" l="1"/>
  <c r="Q22" i="7"/>
  <c r="K22" i="7"/>
  <c r="K21" i="7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J11" i="6"/>
  <c r="J12" i="6"/>
  <c r="J13" i="6"/>
  <c r="K13" i="6" s="1"/>
  <c r="J14" i="6"/>
  <c r="J15" i="6"/>
  <c r="J16" i="6"/>
  <c r="J17" i="6"/>
  <c r="J18" i="6"/>
  <c r="J19" i="6"/>
  <c r="J20" i="6"/>
  <c r="J21" i="6"/>
  <c r="J22" i="6"/>
  <c r="J23" i="6"/>
  <c r="J116" i="6"/>
  <c r="H116" i="6"/>
  <c r="J113" i="6"/>
  <c r="H113" i="6"/>
  <c r="J112" i="6"/>
  <c r="H112" i="6"/>
  <c r="J111" i="6"/>
  <c r="H111" i="6"/>
  <c r="O103" i="6"/>
  <c r="P103" i="6" s="1"/>
  <c r="M103" i="6"/>
  <c r="N103" i="6" s="1"/>
  <c r="O102" i="6"/>
  <c r="P102" i="6" s="1"/>
  <c r="M102" i="6"/>
  <c r="N102" i="6" s="1"/>
  <c r="O101" i="6"/>
  <c r="P101" i="6" s="1"/>
  <c r="M101" i="6"/>
  <c r="N101" i="6" s="1"/>
  <c r="O100" i="6"/>
  <c r="P100" i="6" s="1"/>
  <c r="M100" i="6"/>
  <c r="N100" i="6" s="1"/>
  <c r="O99" i="6"/>
  <c r="P99" i="6" s="1"/>
  <c r="M99" i="6"/>
  <c r="N99" i="6" s="1"/>
  <c r="O98" i="6"/>
  <c r="P98" i="6" s="1"/>
  <c r="P104" i="6" s="1"/>
  <c r="M98" i="6"/>
  <c r="N98" i="6" s="1"/>
  <c r="O94" i="6"/>
  <c r="P94" i="6" s="1"/>
  <c r="M94" i="6"/>
  <c r="N94" i="6" s="1"/>
  <c r="L94" i="6"/>
  <c r="J94" i="6"/>
  <c r="H94" i="6"/>
  <c r="O93" i="6"/>
  <c r="P93" i="6" s="1"/>
  <c r="M93" i="6"/>
  <c r="N93" i="6" s="1"/>
  <c r="L93" i="6"/>
  <c r="J93" i="6"/>
  <c r="H93" i="6"/>
  <c r="O92" i="6"/>
  <c r="P92" i="6" s="1"/>
  <c r="M92" i="6"/>
  <c r="N92" i="6" s="1"/>
  <c r="L92" i="6"/>
  <c r="J92" i="6"/>
  <c r="H92" i="6"/>
  <c r="O91" i="6"/>
  <c r="P91" i="6" s="1"/>
  <c r="M91" i="6"/>
  <c r="N91" i="6" s="1"/>
  <c r="L91" i="6"/>
  <c r="J91" i="6"/>
  <c r="H91" i="6"/>
  <c r="O90" i="6"/>
  <c r="P90" i="6" s="1"/>
  <c r="M90" i="6"/>
  <c r="N90" i="6" s="1"/>
  <c r="L90" i="6"/>
  <c r="J90" i="6"/>
  <c r="H90" i="6"/>
  <c r="O89" i="6"/>
  <c r="P89" i="6" s="1"/>
  <c r="N89" i="6"/>
  <c r="L89" i="6"/>
  <c r="J89" i="6"/>
  <c r="H89" i="6"/>
  <c r="O88" i="6"/>
  <c r="P88" i="6" s="1"/>
  <c r="M88" i="6"/>
  <c r="N88" i="6" s="1"/>
  <c r="L88" i="6"/>
  <c r="J88" i="6"/>
  <c r="H88" i="6"/>
  <c r="O87" i="6"/>
  <c r="P87" i="6" s="1"/>
  <c r="M87" i="6"/>
  <c r="N87" i="6" s="1"/>
  <c r="L87" i="6"/>
  <c r="J87" i="6"/>
  <c r="H87" i="6"/>
  <c r="O86" i="6"/>
  <c r="P86" i="6" s="1"/>
  <c r="M86" i="6"/>
  <c r="N86" i="6" s="1"/>
  <c r="L86" i="6"/>
  <c r="J86" i="6"/>
  <c r="H86" i="6"/>
  <c r="O85" i="6"/>
  <c r="P85" i="6" s="1"/>
  <c r="M85" i="6"/>
  <c r="N85" i="6" s="1"/>
  <c r="L85" i="6"/>
  <c r="J85" i="6"/>
  <c r="H85" i="6"/>
  <c r="Q83" i="6"/>
  <c r="P82" i="6"/>
  <c r="N82" i="6"/>
  <c r="J81" i="6"/>
  <c r="H81" i="6"/>
  <c r="J79" i="6"/>
  <c r="H79" i="6"/>
  <c r="J78" i="6"/>
  <c r="H78" i="6"/>
  <c r="J77" i="6"/>
  <c r="H77" i="6"/>
  <c r="J76" i="6"/>
  <c r="H76" i="6"/>
  <c r="H82" i="6" s="1"/>
  <c r="J70" i="6"/>
  <c r="H70" i="6"/>
  <c r="J69" i="6"/>
  <c r="H69" i="6"/>
  <c r="O68" i="6"/>
  <c r="P68" i="6" s="1"/>
  <c r="P71" i="6" s="1"/>
  <c r="M68" i="6"/>
  <c r="N68" i="6" s="1"/>
  <c r="J68" i="6"/>
  <c r="H68" i="6"/>
  <c r="P65" i="6"/>
  <c r="N65" i="6"/>
  <c r="O64" i="6"/>
  <c r="P64" i="6" s="1"/>
  <c r="M64" i="6"/>
  <c r="N64" i="6" s="1"/>
  <c r="J64" i="6"/>
  <c r="H64" i="6"/>
  <c r="O63" i="6"/>
  <c r="P63" i="6" s="1"/>
  <c r="M63" i="6"/>
  <c r="N63" i="6" s="1"/>
  <c r="J63" i="6"/>
  <c r="H63" i="6"/>
  <c r="J62" i="6"/>
  <c r="H62" i="6"/>
  <c r="J61" i="6"/>
  <c r="H61" i="6"/>
  <c r="J60" i="6"/>
  <c r="H60" i="6"/>
  <c r="O59" i="6"/>
  <c r="P59" i="6" s="1"/>
  <c r="M59" i="6"/>
  <c r="N59" i="6" s="1"/>
  <c r="J59" i="6"/>
  <c r="H59" i="6"/>
  <c r="J58" i="6"/>
  <c r="H58" i="6"/>
  <c r="O54" i="6"/>
  <c r="P54" i="6" s="1"/>
  <c r="M54" i="6"/>
  <c r="N54" i="6" s="1"/>
  <c r="J54" i="6"/>
  <c r="H54" i="6"/>
  <c r="J52" i="6"/>
  <c r="H52" i="6"/>
  <c r="J51" i="6"/>
  <c r="H51" i="6"/>
  <c r="J50" i="6"/>
  <c r="H50" i="6"/>
  <c r="O49" i="6"/>
  <c r="P49" i="6" s="1"/>
  <c r="M49" i="6"/>
  <c r="N49" i="6" s="1"/>
  <c r="J49" i="6"/>
  <c r="H49" i="6"/>
  <c r="O48" i="6"/>
  <c r="P48" i="6" s="1"/>
  <c r="M48" i="6"/>
  <c r="N48" i="6" s="1"/>
  <c r="J48" i="6"/>
  <c r="H48" i="6"/>
  <c r="J47" i="6"/>
  <c r="H47" i="6"/>
  <c r="J46" i="6"/>
  <c r="H46" i="6"/>
  <c r="J44" i="6"/>
  <c r="H44" i="6"/>
  <c r="O43" i="6"/>
  <c r="P43" i="6" s="1"/>
  <c r="M43" i="6"/>
  <c r="N43" i="6" s="1"/>
  <c r="J43" i="6"/>
  <c r="H43" i="6"/>
  <c r="J42" i="6"/>
  <c r="H42" i="6"/>
  <c r="O38" i="6"/>
  <c r="P38" i="6" s="1"/>
  <c r="M38" i="6"/>
  <c r="N38" i="6" s="1"/>
  <c r="J38" i="6"/>
  <c r="H38" i="6"/>
  <c r="J37" i="6"/>
  <c r="H37" i="6"/>
  <c r="J36" i="6"/>
  <c r="H36" i="6"/>
  <c r="J35" i="6"/>
  <c r="H35" i="6"/>
  <c r="J34" i="6"/>
  <c r="H34" i="6"/>
  <c r="J33" i="6"/>
  <c r="H33" i="6"/>
  <c r="J32" i="6"/>
  <c r="H32" i="6"/>
  <c r="J31" i="6"/>
  <c r="H31" i="6"/>
  <c r="O30" i="6"/>
  <c r="P30" i="6" s="1"/>
  <c r="M30" i="6"/>
  <c r="N30" i="6" s="1"/>
  <c r="J30" i="6"/>
  <c r="H30" i="6"/>
  <c r="O29" i="6"/>
  <c r="P29" i="6" s="1"/>
  <c r="M29" i="6"/>
  <c r="N29" i="6" s="1"/>
  <c r="J29" i="6"/>
  <c r="H29" i="6"/>
  <c r="P26" i="6"/>
  <c r="N26" i="6"/>
  <c r="J24" i="6"/>
  <c r="H24" i="6"/>
  <c r="H26" i="6" s="1"/>
  <c r="O10" i="6"/>
  <c r="P10" i="6" s="1"/>
  <c r="M10" i="6"/>
  <c r="N10" i="6" s="1"/>
  <c r="J10" i="6"/>
  <c r="H10" i="6"/>
  <c r="J94" i="5"/>
  <c r="H94" i="5"/>
  <c r="J109" i="5"/>
  <c r="J110" i="5"/>
  <c r="J111" i="5"/>
  <c r="J123" i="5"/>
  <c r="H109" i="5"/>
  <c r="H110" i="5"/>
  <c r="H111" i="5"/>
  <c r="H123" i="5"/>
  <c r="J41" i="5"/>
  <c r="J42" i="5"/>
  <c r="H41" i="5"/>
  <c r="H42" i="5"/>
  <c r="H34" i="5"/>
  <c r="J184" i="5"/>
  <c r="H184" i="5"/>
  <c r="P181" i="5"/>
  <c r="M181" i="5"/>
  <c r="N181" i="5" s="1"/>
  <c r="J181" i="5"/>
  <c r="H181" i="5"/>
  <c r="P180" i="5"/>
  <c r="N180" i="5"/>
  <c r="J180" i="5"/>
  <c r="H180" i="5"/>
  <c r="O179" i="5"/>
  <c r="P179" i="5" s="1"/>
  <c r="M179" i="5"/>
  <c r="N179" i="5" s="1"/>
  <c r="J179" i="5"/>
  <c r="H179" i="5"/>
  <c r="O171" i="5"/>
  <c r="P171" i="5" s="1"/>
  <c r="M171" i="5"/>
  <c r="N171" i="5" s="1"/>
  <c r="J171" i="5"/>
  <c r="H171" i="5"/>
  <c r="O170" i="5"/>
  <c r="P170" i="5" s="1"/>
  <c r="M170" i="5"/>
  <c r="N170" i="5" s="1"/>
  <c r="J170" i="5"/>
  <c r="H170" i="5"/>
  <c r="O169" i="5"/>
  <c r="P169" i="5" s="1"/>
  <c r="M169" i="5"/>
  <c r="N169" i="5" s="1"/>
  <c r="J169" i="5"/>
  <c r="H169" i="5"/>
  <c r="O168" i="5"/>
  <c r="P168" i="5" s="1"/>
  <c r="M168" i="5"/>
  <c r="N168" i="5" s="1"/>
  <c r="J168" i="5"/>
  <c r="H168" i="5"/>
  <c r="O167" i="5"/>
  <c r="P167" i="5" s="1"/>
  <c r="M167" i="5"/>
  <c r="N167" i="5" s="1"/>
  <c r="J167" i="5"/>
  <c r="H167" i="5"/>
  <c r="O166" i="5"/>
  <c r="P166" i="5" s="1"/>
  <c r="M166" i="5"/>
  <c r="N166" i="5" s="1"/>
  <c r="J166" i="5"/>
  <c r="H166" i="5"/>
  <c r="O165" i="5"/>
  <c r="P165" i="5" s="1"/>
  <c r="M165" i="5"/>
  <c r="N165" i="5" s="1"/>
  <c r="J165" i="5"/>
  <c r="H165" i="5"/>
  <c r="O163" i="5"/>
  <c r="P163" i="5" s="1"/>
  <c r="M163" i="5"/>
  <c r="N163" i="5" s="1"/>
  <c r="J163" i="5"/>
  <c r="H163" i="5"/>
  <c r="O162" i="5"/>
  <c r="P162" i="5" s="1"/>
  <c r="M162" i="5"/>
  <c r="N162" i="5" s="1"/>
  <c r="J162" i="5"/>
  <c r="H162" i="5"/>
  <c r="O161" i="5"/>
  <c r="P161" i="5" s="1"/>
  <c r="M161" i="5"/>
  <c r="N161" i="5" s="1"/>
  <c r="J161" i="5"/>
  <c r="H161" i="5"/>
  <c r="O160" i="5"/>
  <c r="P160" i="5" s="1"/>
  <c r="M160" i="5"/>
  <c r="N160" i="5" s="1"/>
  <c r="J160" i="5"/>
  <c r="H160" i="5"/>
  <c r="O159" i="5"/>
  <c r="P159" i="5" s="1"/>
  <c r="M159" i="5"/>
  <c r="N159" i="5" s="1"/>
  <c r="J159" i="5"/>
  <c r="H159" i="5"/>
  <c r="O158" i="5"/>
  <c r="P158" i="5" s="1"/>
  <c r="M158" i="5"/>
  <c r="N158" i="5" s="1"/>
  <c r="J158" i="5"/>
  <c r="H158" i="5"/>
  <c r="O157" i="5"/>
  <c r="P157" i="5" s="1"/>
  <c r="M157" i="5"/>
  <c r="N157" i="5" s="1"/>
  <c r="J157" i="5"/>
  <c r="H157" i="5"/>
  <c r="O156" i="5"/>
  <c r="P156" i="5" s="1"/>
  <c r="M156" i="5"/>
  <c r="N156" i="5" s="1"/>
  <c r="J156" i="5"/>
  <c r="H156" i="5"/>
  <c r="O153" i="5"/>
  <c r="P153" i="5" s="1"/>
  <c r="P154" i="5" s="1"/>
  <c r="M153" i="5"/>
  <c r="N153" i="5" s="1"/>
  <c r="L153" i="5"/>
  <c r="J153" i="5"/>
  <c r="J154" i="5" s="1"/>
  <c r="H153" i="5"/>
  <c r="H154" i="5" s="1"/>
  <c r="O148" i="5"/>
  <c r="P148" i="5" s="1"/>
  <c r="M148" i="5"/>
  <c r="N148" i="5" s="1"/>
  <c r="J148" i="5"/>
  <c r="H148" i="5"/>
  <c r="O144" i="5"/>
  <c r="P144" i="5" s="1"/>
  <c r="M144" i="5"/>
  <c r="N144" i="5" s="1"/>
  <c r="J144" i="5"/>
  <c r="H144" i="5"/>
  <c r="O143" i="5"/>
  <c r="P143" i="5" s="1"/>
  <c r="M143" i="5"/>
  <c r="N143" i="5" s="1"/>
  <c r="J143" i="5"/>
  <c r="H143" i="5"/>
  <c r="O142" i="5"/>
  <c r="P142" i="5" s="1"/>
  <c r="M142" i="5"/>
  <c r="N142" i="5" s="1"/>
  <c r="J142" i="5"/>
  <c r="H142" i="5"/>
  <c r="K142" i="5" s="1"/>
  <c r="O141" i="5"/>
  <c r="P141" i="5" s="1"/>
  <c r="M141" i="5"/>
  <c r="N141" i="5" s="1"/>
  <c r="J141" i="5"/>
  <c r="H141" i="5"/>
  <c r="O140" i="5"/>
  <c r="P140" i="5" s="1"/>
  <c r="P149" i="5" s="1"/>
  <c r="M140" i="5"/>
  <c r="N140" i="5" s="1"/>
  <c r="J140" i="5"/>
  <c r="H140" i="5"/>
  <c r="O136" i="5"/>
  <c r="P136" i="5" s="1"/>
  <c r="M136" i="5"/>
  <c r="N136" i="5" s="1"/>
  <c r="L136" i="5"/>
  <c r="J136" i="5"/>
  <c r="H136" i="5"/>
  <c r="O135" i="5"/>
  <c r="P135" i="5" s="1"/>
  <c r="M135" i="5"/>
  <c r="N135" i="5" s="1"/>
  <c r="L135" i="5"/>
  <c r="J135" i="5"/>
  <c r="H135" i="5"/>
  <c r="O134" i="5"/>
  <c r="P134" i="5" s="1"/>
  <c r="M134" i="5"/>
  <c r="N134" i="5" s="1"/>
  <c r="L134" i="5"/>
  <c r="J134" i="5"/>
  <c r="H134" i="5"/>
  <c r="O133" i="5"/>
  <c r="P133" i="5" s="1"/>
  <c r="M133" i="5"/>
  <c r="N133" i="5" s="1"/>
  <c r="L133" i="5"/>
  <c r="J133" i="5"/>
  <c r="H133" i="5"/>
  <c r="O132" i="5"/>
  <c r="P132" i="5" s="1"/>
  <c r="M132" i="5"/>
  <c r="N132" i="5" s="1"/>
  <c r="L132" i="5"/>
  <c r="J132" i="5"/>
  <c r="H132" i="5"/>
  <c r="O131" i="5"/>
  <c r="P131" i="5" s="1"/>
  <c r="N131" i="5"/>
  <c r="L131" i="5"/>
  <c r="J131" i="5"/>
  <c r="H131" i="5"/>
  <c r="O130" i="5"/>
  <c r="P130" i="5" s="1"/>
  <c r="M130" i="5"/>
  <c r="N130" i="5" s="1"/>
  <c r="L130" i="5"/>
  <c r="J130" i="5"/>
  <c r="H130" i="5"/>
  <c r="O129" i="5"/>
  <c r="P129" i="5" s="1"/>
  <c r="M129" i="5"/>
  <c r="N129" i="5" s="1"/>
  <c r="L129" i="5"/>
  <c r="J129" i="5"/>
  <c r="H129" i="5"/>
  <c r="O128" i="5"/>
  <c r="P128" i="5" s="1"/>
  <c r="M128" i="5"/>
  <c r="N128" i="5" s="1"/>
  <c r="L128" i="5"/>
  <c r="J128" i="5"/>
  <c r="H128" i="5"/>
  <c r="O127" i="5"/>
  <c r="P127" i="5" s="1"/>
  <c r="M127" i="5"/>
  <c r="N127" i="5" s="1"/>
  <c r="L127" i="5"/>
  <c r="J127" i="5"/>
  <c r="H127" i="5"/>
  <c r="Q125" i="5"/>
  <c r="P124" i="5"/>
  <c r="N124" i="5"/>
  <c r="J108" i="5"/>
  <c r="H108" i="5"/>
  <c r="H124" i="5" s="1"/>
  <c r="J102" i="5"/>
  <c r="H102" i="5"/>
  <c r="J101" i="5"/>
  <c r="H101" i="5"/>
  <c r="O100" i="5"/>
  <c r="P100" i="5" s="1"/>
  <c r="P103" i="5" s="1"/>
  <c r="M100" i="5"/>
  <c r="N100" i="5" s="1"/>
  <c r="J100" i="5"/>
  <c r="H100" i="5"/>
  <c r="P97" i="5"/>
  <c r="N97" i="5"/>
  <c r="J96" i="5"/>
  <c r="H96" i="5"/>
  <c r="J93" i="5"/>
  <c r="H93" i="5"/>
  <c r="J92" i="5"/>
  <c r="H92" i="5"/>
  <c r="O91" i="5"/>
  <c r="P91" i="5" s="1"/>
  <c r="M91" i="5"/>
  <c r="N91" i="5" s="1"/>
  <c r="J91" i="5"/>
  <c r="H91" i="5"/>
  <c r="O90" i="5"/>
  <c r="P90" i="5" s="1"/>
  <c r="M90" i="5"/>
  <c r="N90" i="5" s="1"/>
  <c r="J90" i="5"/>
  <c r="H90" i="5"/>
  <c r="J89" i="5"/>
  <c r="H89" i="5"/>
  <c r="J88" i="5"/>
  <c r="H88" i="5"/>
  <c r="J87" i="5"/>
  <c r="H87" i="5"/>
  <c r="O86" i="5"/>
  <c r="P86" i="5" s="1"/>
  <c r="M86" i="5"/>
  <c r="N86" i="5" s="1"/>
  <c r="J86" i="5"/>
  <c r="H86" i="5"/>
  <c r="J85" i="5"/>
  <c r="H85" i="5"/>
  <c r="O81" i="5"/>
  <c r="P81" i="5" s="1"/>
  <c r="M81" i="5"/>
  <c r="N81" i="5" s="1"/>
  <c r="J81" i="5"/>
  <c r="J71" i="5"/>
  <c r="H71" i="5"/>
  <c r="J70" i="5"/>
  <c r="H70" i="5"/>
  <c r="J69" i="5"/>
  <c r="H69" i="5"/>
  <c r="J68" i="5"/>
  <c r="H68" i="5"/>
  <c r="O67" i="5"/>
  <c r="P67" i="5" s="1"/>
  <c r="M67" i="5"/>
  <c r="N67" i="5" s="1"/>
  <c r="J67" i="5"/>
  <c r="H67" i="5"/>
  <c r="O66" i="5"/>
  <c r="P66" i="5" s="1"/>
  <c r="M66" i="5"/>
  <c r="N66" i="5" s="1"/>
  <c r="J66" i="5"/>
  <c r="H66" i="5"/>
  <c r="O65" i="5"/>
  <c r="P65" i="5" s="1"/>
  <c r="M65" i="5"/>
  <c r="N65" i="5" s="1"/>
  <c r="J65" i="5"/>
  <c r="H65" i="5"/>
  <c r="J64" i="5"/>
  <c r="H64" i="5"/>
  <c r="J63" i="5"/>
  <c r="H63" i="5"/>
  <c r="J62" i="5"/>
  <c r="H62" i="5"/>
  <c r="O61" i="5"/>
  <c r="P61" i="5" s="1"/>
  <c r="M61" i="5"/>
  <c r="N61" i="5" s="1"/>
  <c r="J61" i="5"/>
  <c r="H61" i="5"/>
  <c r="J60" i="5"/>
  <c r="H60" i="5"/>
  <c r="O56" i="5"/>
  <c r="P56" i="5" s="1"/>
  <c r="M56" i="5"/>
  <c r="N56" i="5" s="1"/>
  <c r="J56" i="5"/>
  <c r="H56" i="5"/>
  <c r="J47" i="5"/>
  <c r="H47" i="5"/>
  <c r="J46" i="5"/>
  <c r="H46" i="5"/>
  <c r="J45" i="5"/>
  <c r="H45" i="5"/>
  <c r="J44" i="5"/>
  <c r="H44" i="5"/>
  <c r="J43" i="5"/>
  <c r="H43" i="5"/>
  <c r="O40" i="5"/>
  <c r="P40" i="5" s="1"/>
  <c r="M40" i="5"/>
  <c r="N40" i="5" s="1"/>
  <c r="J40" i="5"/>
  <c r="H40" i="5"/>
  <c r="O39" i="5"/>
  <c r="P39" i="5" s="1"/>
  <c r="M39" i="5"/>
  <c r="N39" i="5" s="1"/>
  <c r="J39" i="5"/>
  <c r="H39" i="5"/>
  <c r="O10" i="5"/>
  <c r="P10" i="5" s="1"/>
  <c r="M10" i="5"/>
  <c r="N10" i="5" s="1"/>
  <c r="H10" i="5"/>
  <c r="O19" i="3"/>
  <c r="O18" i="3"/>
  <c r="O16" i="3"/>
  <c r="O14" i="3"/>
  <c r="O12" i="3"/>
  <c r="O10" i="3"/>
  <c r="O6" i="3"/>
  <c r="K13" i="3"/>
  <c r="K16" i="3"/>
  <c r="K8" i="3"/>
  <c r="K6" i="3"/>
  <c r="J18" i="3"/>
  <c r="K18" i="3" s="1"/>
  <c r="J14" i="3"/>
  <c r="J16" i="3"/>
  <c r="J12" i="3"/>
  <c r="J10" i="3"/>
  <c r="J6" i="3"/>
  <c r="H18" i="3"/>
  <c r="H16" i="3"/>
  <c r="H14" i="3"/>
  <c r="H13" i="3"/>
  <c r="H12" i="3"/>
  <c r="K12" i="3" s="1"/>
  <c r="H10" i="3"/>
  <c r="K10" i="3" s="1"/>
  <c r="H8" i="3"/>
  <c r="H6" i="3"/>
  <c r="K148" i="5" l="1"/>
  <c r="K143" i="5"/>
  <c r="K111" i="5"/>
  <c r="Q7" i="7"/>
  <c r="K15" i="6"/>
  <c r="K21" i="6"/>
  <c r="K70" i="6"/>
  <c r="K17" i="6"/>
  <c r="K16" i="6"/>
  <c r="K23" i="6"/>
  <c r="K11" i="6"/>
  <c r="K19" i="6"/>
  <c r="K22" i="6"/>
  <c r="K20" i="6"/>
  <c r="K18" i="6"/>
  <c r="K14" i="6"/>
  <c r="K12" i="6"/>
  <c r="K59" i="6"/>
  <c r="K113" i="6"/>
  <c r="K34" i="6"/>
  <c r="K50" i="6"/>
  <c r="K51" i="6"/>
  <c r="K64" i="6"/>
  <c r="K77" i="6"/>
  <c r="H71" i="6"/>
  <c r="K54" i="6"/>
  <c r="K61" i="6"/>
  <c r="K79" i="6"/>
  <c r="K43" i="6"/>
  <c r="Q86" i="6"/>
  <c r="J117" i="6"/>
  <c r="Q87" i="6"/>
  <c r="K112" i="6"/>
  <c r="K78" i="6"/>
  <c r="K86" i="6"/>
  <c r="K62" i="6"/>
  <c r="K68" i="6"/>
  <c r="K116" i="6"/>
  <c r="J95" i="6"/>
  <c r="Q94" i="6"/>
  <c r="K10" i="6"/>
  <c r="K30" i="6"/>
  <c r="K35" i="6"/>
  <c r="Q89" i="6"/>
  <c r="K92" i="6"/>
  <c r="K90" i="6"/>
  <c r="Q102" i="6"/>
  <c r="K36" i="6"/>
  <c r="K63" i="6"/>
  <c r="K49" i="6"/>
  <c r="K81" i="6"/>
  <c r="K32" i="6"/>
  <c r="K38" i="6"/>
  <c r="K93" i="6"/>
  <c r="K91" i="6"/>
  <c r="Q68" i="6"/>
  <c r="Q72" i="6" s="1"/>
  <c r="K33" i="6"/>
  <c r="Q64" i="6"/>
  <c r="K87" i="6"/>
  <c r="K89" i="6"/>
  <c r="Q93" i="6"/>
  <c r="Q103" i="6"/>
  <c r="H65" i="6"/>
  <c r="J65" i="6"/>
  <c r="K69" i="6"/>
  <c r="Q100" i="6"/>
  <c r="H55" i="6"/>
  <c r="J55" i="6"/>
  <c r="K52" i="6"/>
  <c r="Q63" i="6"/>
  <c r="J71" i="6"/>
  <c r="K88" i="6"/>
  <c r="K24" i="6"/>
  <c r="Q43" i="6"/>
  <c r="K60" i="6"/>
  <c r="K94" i="6"/>
  <c r="K44" i="6"/>
  <c r="K47" i="6"/>
  <c r="Q59" i="6"/>
  <c r="Q66" i="6" s="1"/>
  <c r="Q10" i="6"/>
  <c r="Q27" i="6" s="1"/>
  <c r="K48" i="6"/>
  <c r="K31" i="6"/>
  <c r="K37" i="6"/>
  <c r="Q48" i="6"/>
  <c r="J82" i="6"/>
  <c r="K83" i="6" s="1"/>
  <c r="H95" i="6"/>
  <c r="Q88" i="6"/>
  <c r="Q92" i="6"/>
  <c r="Q99" i="6"/>
  <c r="Q101" i="6"/>
  <c r="K29" i="6"/>
  <c r="K58" i="6"/>
  <c r="Q91" i="6"/>
  <c r="K46" i="6"/>
  <c r="J108" i="6"/>
  <c r="K109" i="6" s="1"/>
  <c r="K111" i="6"/>
  <c r="N55" i="6"/>
  <c r="Q54" i="6"/>
  <c r="Q30" i="6"/>
  <c r="Q90" i="6"/>
  <c r="P55" i="6"/>
  <c r="N95" i="6"/>
  <c r="Q85" i="6"/>
  <c r="N39" i="6"/>
  <c r="Q38" i="6"/>
  <c r="Q49" i="6"/>
  <c r="Q98" i="6"/>
  <c r="Q105" i="6" s="1"/>
  <c r="N104" i="6"/>
  <c r="P39" i="6"/>
  <c r="Q29" i="6"/>
  <c r="P95" i="6"/>
  <c r="J26" i="6"/>
  <c r="K26" i="6" s="1"/>
  <c r="K42" i="6"/>
  <c r="N71" i="6"/>
  <c r="H117" i="6"/>
  <c r="H39" i="6"/>
  <c r="J39" i="6"/>
  <c r="K85" i="6"/>
  <c r="K76" i="6"/>
  <c r="K110" i="5"/>
  <c r="J124" i="5"/>
  <c r="K125" i="5" s="1"/>
  <c r="K14" i="3"/>
  <c r="K19" i="3" s="1"/>
  <c r="K94" i="5"/>
  <c r="Q148" i="5"/>
  <c r="K123" i="5"/>
  <c r="K165" i="5"/>
  <c r="K168" i="5"/>
  <c r="K171" i="5"/>
  <c r="K109" i="5"/>
  <c r="K81" i="5"/>
  <c r="Q129" i="5"/>
  <c r="K132" i="5"/>
  <c r="Q160" i="5"/>
  <c r="Q167" i="5"/>
  <c r="K161" i="5"/>
  <c r="K89" i="5"/>
  <c r="K93" i="5"/>
  <c r="K128" i="5"/>
  <c r="K88" i="5"/>
  <c r="K92" i="5"/>
  <c r="K66" i="5"/>
  <c r="K156" i="5"/>
  <c r="K159" i="5"/>
  <c r="K184" i="5"/>
  <c r="Q90" i="5"/>
  <c r="K136" i="5"/>
  <c r="K71" i="5"/>
  <c r="K91" i="5"/>
  <c r="K134" i="5"/>
  <c r="K163" i="5"/>
  <c r="K167" i="5"/>
  <c r="K170" i="5"/>
  <c r="Q66" i="5"/>
  <c r="K87" i="5"/>
  <c r="K63" i="5"/>
  <c r="Q56" i="5"/>
  <c r="K42" i="5"/>
  <c r="K131" i="5"/>
  <c r="K41" i="5"/>
  <c r="K130" i="5"/>
  <c r="K181" i="5"/>
  <c r="Q40" i="5"/>
  <c r="K135" i="5"/>
  <c r="J103" i="5"/>
  <c r="J137" i="5"/>
  <c r="H103" i="5"/>
  <c r="K56" i="5"/>
  <c r="K61" i="5"/>
  <c r="K90" i="5"/>
  <c r="K133" i="5"/>
  <c r="K144" i="5"/>
  <c r="Q181" i="5"/>
  <c r="K43" i="5"/>
  <c r="K45" i="5"/>
  <c r="K44" i="5"/>
  <c r="K34" i="5"/>
  <c r="K158" i="5"/>
  <c r="K62" i="5"/>
  <c r="K86" i="5"/>
  <c r="K96" i="5"/>
  <c r="Q135" i="5"/>
  <c r="J149" i="5"/>
  <c r="Q86" i="5"/>
  <c r="K46" i="5"/>
  <c r="K102" i="5"/>
  <c r="K100" i="5"/>
  <c r="K157" i="5"/>
  <c r="K160" i="5"/>
  <c r="Q127" i="5"/>
  <c r="Q131" i="5"/>
  <c r="Q81" i="5"/>
  <c r="Q143" i="5"/>
  <c r="Q168" i="5"/>
  <c r="Q180" i="5"/>
  <c r="K64" i="5"/>
  <c r="Q67" i="5"/>
  <c r="J97" i="5"/>
  <c r="Q161" i="5"/>
  <c r="H149" i="5"/>
  <c r="K153" i="5"/>
  <c r="H57" i="5"/>
  <c r="K68" i="5"/>
  <c r="J57" i="5"/>
  <c r="Q158" i="5"/>
  <c r="K70" i="5"/>
  <c r="K129" i="5"/>
  <c r="K40" i="5"/>
  <c r="Q171" i="5"/>
  <c r="Q91" i="5"/>
  <c r="Q65" i="5"/>
  <c r="J185" i="5"/>
  <c r="Q165" i="5"/>
  <c r="Q179" i="5"/>
  <c r="K47" i="5"/>
  <c r="K69" i="5"/>
  <c r="Q130" i="5"/>
  <c r="K180" i="5"/>
  <c r="Q10" i="5"/>
  <c r="P36" i="5"/>
  <c r="P82" i="5"/>
  <c r="N103" i="5"/>
  <c r="Q100" i="5"/>
  <c r="Q104" i="5" s="1"/>
  <c r="P137" i="5"/>
  <c r="Q133" i="5"/>
  <c r="J172" i="5"/>
  <c r="H82" i="5"/>
  <c r="H97" i="5"/>
  <c r="Q162" i="5"/>
  <c r="J82" i="5"/>
  <c r="K65" i="5"/>
  <c r="K67" i="5"/>
  <c r="K85" i="5"/>
  <c r="K140" i="5"/>
  <c r="Q144" i="5"/>
  <c r="Q156" i="5"/>
  <c r="N172" i="5"/>
  <c r="K166" i="5"/>
  <c r="Q61" i="5"/>
  <c r="Q132" i="5"/>
  <c r="Q140" i="5"/>
  <c r="Q150" i="5" s="1"/>
  <c r="N149" i="5"/>
  <c r="Q142" i="5"/>
  <c r="Q170" i="5"/>
  <c r="K179" i="5"/>
  <c r="H185" i="5"/>
  <c r="P172" i="5"/>
  <c r="Q166" i="5"/>
  <c r="J36" i="5"/>
  <c r="K10" i="5"/>
  <c r="K39" i="5"/>
  <c r="K101" i="5"/>
  <c r="Q134" i="5"/>
  <c r="K141" i="5"/>
  <c r="Q163" i="5"/>
  <c r="N154" i="5"/>
  <c r="Q153" i="5"/>
  <c r="Q159" i="5"/>
  <c r="K169" i="5"/>
  <c r="H36" i="5"/>
  <c r="N36" i="5"/>
  <c r="Q39" i="5"/>
  <c r="N82" i="5"/>
  <c r="Q136" i="5"/>
  <c r="Q157" i="5"/>
  <c r="P57" i="5"/>
  <c r="N57" i="5"/>
  <c r="Q141" i="5"/>
  <c r="K162" i="5"/>
  <c r="K60" i="5"/>
  <c r="H137" i="5"/>
  <c r="K127" i="5"/>
  <c r="Q128" i="5"/>
  <c r="N137" i="5"/>
  <c r="Q169" i="5"/>
  <c r="H172" i="5"/>
  <c r="K108" i="5"/>
  <c r="H119" i="6" l="1"/>
  <c r="K71" i="6"/>
  <c r="K118" i="6"/>
  <c r="K55" i="6"/>
  <c r="K72" i="6"/>
  <c r="K56" i="6"/>
  <c r="K82" i="6"/>
  <c r="K65" i="6"/>
  <c r="K96" i="6"/>
  <c r="K66" i="6"/>
  <c r="Q96" i="6"/>
  <c r="K40" i="6"/>
  <c r="K39" i="6"/>
  <c r="K117" i="6"/>
  <c r="Q40" i="6"/>
  <c r="K27" i="6"/>
  <c r="J119" i="6" s="1"/>
  <c r="Q56" i="6"/>
  <c r="K124" i="5"/>
  <c r="K104" i="5"/>
  <c r="K186" i="5"/>
  <c r="Q37" i="5"/>
  <c r="Q83" i="5"/>
  <c r="Q98" i="5"/>
  <c r="K138" i="5"/>
  <c r="K57" i="5"/>
  <c r="K58" i="5"/>
  <c r="K97" i="5"/>
  <c r="Q58" i="5"/>
  <c r="K173" i="5"/>
  <c r="J174" i="5" s="1"/>
  <c r="Q138" i="5"/>
  <c r="K36" i="5"/>
  <c r="K37" i="5"/>
  <c r="K98" i="5"/>
  <c r="Q173" i="5"/>
  <c r="P174" i="5" s="1"/>
  <c r="K103" i="5"/>
  <c r="N174" i="5"/>
  <c r="N176" i="5" s="1"/>
  <c r="K82" i="5"/>
  <c r="K83" i="5"/>
  <c r="K185" i="5"/>
  <c r="H187" i="5"/>
  <c r="H174" i="5"/>
  <c r="K150" i="5"/>
  <c r="K149" i="5"/>
  <c r="K119" i="6" l="1"/>
  <c r="K5" i="6" s="1"/>
  <c r="Q108" i="6"/>
  <c r="Q109" i="6" s="1"/>
  <c r="Q5" i="6" s="1"/>
  <c r="K175" i="5"/>
  <c r="K177" i="5" s="1"/>
  <c r="K187" i="5"/>
  <c r="K5" i="5" s="1"/>
  <c r="Q175" i="5"/>
  <c r="Q177" i="5" s="1"/>
  <c r="Q186" i="5" s="1"/>
  <c r="Q187" i="5" s="1"/>
  <c r="Q5" i="5" s="1"/>
  <c r="P176" i="5"/>
  <c r="J187" i="5"/>
</calcChain>
</file>

<file path=xl/comments1.xml><?xml version="1.0" encoding="utf-8"?>
<comments xmlns="http://schemas.openxmlformats.org/spreadsheetml/2006/main">
  <authors>
    <author>Anastasiya</author>
  </authors>
  <commentList>
    <comment ref="E24" authorId="0" shapeId="0">
      <text>
        <r>
          <rPr>
            <b/>
            <sz val="9"/>
            <color indexed="81"/>
            <rFont val="Tahoma"/>
            <family val="2"/>
            <charset val="204"/>
          </rPr>
          <t>Anastasiya: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E29" authorId="0" shapeId="0">
      <text>
        <r>
          <rPr>
            <b/>
            <sz val="9"/>
            <color indexed="81"/>
            <rFont val="Tahoma"/>
            <family val="2"/>
            <charset val="204"/>
          </rPr>
          <t>Anastasiya: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E31" authorId="0" shapeId="0">
      <text>
        <r>
          <rPr>
            <b/>
            <sz val="9"/>
            <color indexed="81"/>
            <rFont val="Tahoma"/>
            <family val="2"/>
            <charset val="204"/>
          </rPr>
          <t>Anastasiya: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E33" authorId="0" shapeId="0">
      <text>
        <r>
          <rPr>
            <b/>
            <sz val="9"/>
            <color indexed="81"/>
            <rFont val="Tahoma"/>
            <family val="2"/>
            <charset val="204"/>
          </rPr>
          <t>Anastasiya: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<sst xmlns="http://schemas.openxmlformats.org/spreadsheetml/2006/main" count="847" uniqueCount="293">
  <si>
    <t>Кабинет</t>
  </si>
  <si>
    <t>Потолок</t>
  </si>
  <si>
    <t>Стены</t>
  </si>
  <si>
    <t>Пол</t>
  </si>
  <si>
    <t>Освещение</t>
  </si>
  <si>
    <t>Площадь</t>
  </si>
  <si>
    <r>
      <rPr>
        <b/>
        <sz val="11"/>
        <color theme="1"/>
        <rFont val="Calibri"/>
        <family val="2"/>
        <charset val="204"/>
        <scheme val="minor"/>
      </rPr>
      <t>С686</t>
    </r>
    <r>
      <rPr>
        <sz val="11"/>
        <color theme="1"/>
        <rFont val="Calibri"/>
        <family val="2"/>
        <charset val="204"/>
        <scheme val="minor"/>
      </rPr>
      <t xml:space="preserve"> Двухслойная облицовка из плит АКВАПАНЕЛЬ® Внутренняя на металлическом каркасе отнесенном от базовой стены.</t>
    </r>
  </si>
  <si>
    <r>
      <rPr>
        <b/>
        <sz val="11"/>
        <color theme="1"/>
        <rFont val="Calibri"/>
        <family val="2"/>
        <charset val="204"/>
        <scheme val="minor"/>
      </rPr>
      <t>П113</t>
    </r>
    <r>
      <rPr>
        <sz val="11"/>
        <color theme="1"/>
        <rFont val="Calibri"/>
        <family val="2"/>
        <charset val="204"/>
        <scheme val="minor"/>
      </rPr>
      <t xml:space="preserve"> Подвесной потолок из влагостойких КНАУФ-листов на одноуровневом металлическом каркасе.</t>
    </r>
  </si>
  <si>
    <t>Ковровая плитка. Клей фиксатор</t>
  </si>
  <si>
    <t>Самовыравневающаяся стяжка, грунтовка</t>
  </si>
  <si>
    <t>Встроенное  трековое освещение</t>
  </si>
  <si>
    <t>Очистка поверхностей, шпаклевка швов, грунтовка, окраска за 2 раза</t>
  </si>
  <si>
    <t>Высококачественная отделка: Штукатурка (t-20мм), шпаклевка,грунтовка, окраска за 2 раза</t>
  </si>
  <si>
    <t>Крупноформатный тонкослойный керамогранит 1000х3000мм (h)</t>
  </si>
  <si>
    <t>Теневой профиль по периметру</t>
  </si>
  <si>
    <t xml:space="preserve">Теневой профиль по периметру с светорассеивателем LED </t>
  </si>
  <si>
    <t>Переговорная</t>
  </si>
  <si>
    <t>Сан. узел</t>
  </si>
  <si>
    <t>Самосветящийся потолок. Натяжное полотно с LED подсветкой</t>
  </si>
  <si>
    <t>Профиль с светорассеивателем LED в стеклянной перегородке</t>
  </si>
  <si>
    <t>Профиль с светорассеивателем LED</t>
  </si>
  <si>
    <t>Длина</t>
  </si>
  <si>
    <t>Игровой зал с лаундж зоной</t>
  </si>
  <si>
    <t>Открытый потолок. Очистка, окраска поверхностей и коммуникаций</t>
  </si>
  <si>
    <t>Высококачественная отделка: Штукатурка по сетке (t-20мм и более), шпаклевка,грунтовка, окраска за 2 раза</t>
  </si>
  <si>
    <t>Металл направляющая на подвесе для портьер</t>
  </si>
  <si>
    <t>Виниловая плитка. Клей фиксатор</t>
  </si>
  <si>
    <t>Теневой профиль по периметру с светорассеивателем LED</t>
  </si>
  <si>
    <t>Подвесная трековая система (справочно)</t>
  </si>
  <si>
    <t>Подвесные светильники (справочно)</t>
  </si>
  <si>
    <t>Наименование</t>
  </si>
  <si>
    <t>Светопрозрачная перегородка</t>
  </si>
  <si>
    <t>Штукатурка (t-20мм), шпаклевка,грунтовка</t>
  </si>
  <si>
    <t>Пеноблок t-200мм(?)</t>
  </si>
  <si>
    <t>Холл + антресоль</t>
  </si>
  <si>
    <t>Трековая система (справочно)</t>
  </si>
  <si>
    <t>Склад + склад на втором этаже</t>
  </si>
  <si>
    <t>Венткамера</t>
  </si>
  <si>
    <t>Душевая</t>
  </si>
  <si>
    <t>Накладное освещение (справочно)</t>
  </si>
  <si>
    <t>Открытый потолок. Очистка, окраска поверхностей влагостойкой краской.</t>
  </si>
  <si>
    <t>Штукатурка (t-20мм), грунтовка, гидроизоляция</t>
  </si>
  <si>
    <t>Керамогранит 1200х600мм</t>
  </si>
  <si>
    <t>Керамогранит 600х600мм</t>
  </si>
  <si>
    <t>Самовыравневающаяся стяжка, грунтовка, гидроизоляция</t>
  </si>
  <si>
    <t>Пеноблок t-150мм(?)</t>
  </si>
  <si>
    <t>Пазогрбневый блок t-100мм</t>
  </si>
  <si>
    <t>Очистка поверхностей, шпаклевка швов, грунтовка,</t>
  </si>
  <si>
    <t>работа</t>
  </si>
  <si>
    <t>материал</t>
  </si>
  <si>
    <t>работа цена</t>
  </si>
  <si>
    <t>работа сумма</t>
  </si>
  <si>
    <t>материал цена</t>
  </si>
  <si>
    <t>материал  сумма</t>
  </si>
  <si>
    <t>итого</t>
  </si>
  <si>
    <t>ед. изм.</t>
  </si>
  <si>
    <t>м.кв</t>
  </si>
  <si>
    <t>ИГОГО</t>
  </si>
  <si>
    <t>пирмечание</t>
  </si>
  <si>
    <t>без учета углов, подрезок, проемов</t>
  </si>
  <si>
    <t>требуется тз</t>
  </si>
  <si>
    <t>себес работа</t>
  </si>
  <si>
    <t>евро</t>
  </si>
  <si>
    <t>инженерка</t>
  </si>
  <si>
    <t>доллар</t>
  </si>
  <si>
    <t xml:space="preserve">Приложение№1 к договору </t>
  </si>
  <si>
    <t xml:space="preserve"> ул. Тверская 12, стр. 1 </t>
  </si>
  <si>
    <t xml:space="preserve">Объект по адресу: </t>
  </si>
  <si>
    <t>Общая площадь:</t>
  </si>
  <si>
    <t>КАЛЬКУЛЯЦИЯ</t>
  </si>
  <si>
    <t>СМЕТА</t>
  </si>
  <si>
    <t>№ п/п</t>
  </si>
  <si>
    <t>Наименование работ и затрат</t>
  </si>
  <si>
    <t>Наименование материала</t>
  </si>
  <si>
    <t>Ед. изм.</t>
  </si>
  <si>
    <t>Объем</t>
  </si>
  <si>
    <t>валюта</t>
  </si>
  <si>
    <t>Материал</t>
  </si>
  <si>
    <t>Работы</t>
  </si>
  <si>
    <t>Итого</t>
  </si>
  <si>
    <t>За ед в руб</t>
  </si>
  <si>
    <t>За ед</t>
  </si>
  <si>
    <t xml:space="preserve">За ед </t>
  </si>
  <si>
    <t>Демонтажные работы</t>
  </si>
  <si>
    <t xml:space="preserve">Передислокация </t>
  </si>
  <si>
    <t>комплект</t>
  </si>
  <si>
    <t>шт</t>
  </si>
  <si>
    <t>работы</t>
  </si>
  <si>
    <t>Итого по разделу:</t>
  </si>
  <si>
    <t>Полы</t>
  </si>
  <si>
    <t>Укладка напольного покрытия (ковровая плитка)</t>
  </si>
  <si>
    <t>м.п</t>
  </si>
  <si>
    <t xml:space="preserve">Грунтование поверхности </t>
  </si>
  <si>
    <t>Ceresit</t>
  </si>
  <si>
    <t>Затирка швов</t>
  </si>
  <si>
    <t>Пылеудаление</t>
  </si>
  <si>
    <t>Стены и перегородки</t>
  </si>
  <si>
    <t xml:space="preserve">Knauf </t>
  </si>
  <si>
    <t>Заделка швов</t>
  </si>
  <si>
    <t>Шпаклевка под окраску стен и перегородок</t>
  </si>
  <si>
    <t>Danogips</t>
  </si>
  <si>
    <t>Грунтование  стен и перегородок 2 раза</t>
  </si>
  <si>
    <t xml:space="preserve">Окраска перегородок и стен в 2 слоя </t>
  </si>
  <si>
    <t>Зачистка поверхности стен</t>
  </si>
  <si>
    <t>Оклейка окрашиваемых поверхностей стеклотканью</t>
  </si>
  <si>
    <t>Клей, стеклохолст</t>
  </si>
  <si>
    <t>Потолки</t>
  </si>
  <si>
    <t>Шпаклевклевание потолка</t>
  </si>
  <si>
    <t>Грунтование  потолка2 раза</t>
  </si>
  <si>
    <t xml:space="preserve">Окраска потолка в 2 слоя </t>
  </si>
  <si>
    <t>Двери и окна</t>
  </si>
  <si>
    <t>материал по СМР</t>
  </si>
  <si>
    <t>работа по СМР</t>
  </si>
  <si>
    <t>Электрика, СКС, СКД,ОПС</t>
  </si>
  <si>
    <t>компл</t>
  </si>
  <si>
    <t>Итого по разделу</t>
  </si>
  <si>
    <t>Система кабельная структурированная</t>
  </si>
  <si>
    <t>Вк и Отопление</t>
  </si>
  <si>
    <t>ОВиК</t>
  </si>
  <si>
    <t xml:space="preserve">Воздухораспределение системы
вентиляции:
</t>
  </si>
  <si>
    <t>Воздухораспределение системы
вентиляции:</t>
  </si>
  <si>
    <t>Кондиционирование</t>
  </si>
  <si>
    <t>м</t>
  </si>
  <si>
    <t>м.п.</t>
  </si>
  <si>
    <t>компл.</t>
  </si>
  <si>
    <t xml:space="preserve"> материал по инжен.</t>
  </si>
  <si>
    <t>работа инжен.</t>
  </si>
  <si>
    <t>материал по инжен.</t>
  </si>
  <si>
    <t>Итого по инженерным разделам :</t>
  </si>
  <si>
    <t>итого материал</t>
  </si>
  <si>
    <t>итого работа</t>
  </si>
  <si>
    <t>Итого по всем разделам :</t>
  </si>
  <si>
    <t>Прочие работы</t>
  </si>
  <si>
    <t>Транспортные расходы</t>
  </si>
  <si>
    <t>Погрузочно- разгрузочные работы</t>
  </si>
  <si>
    <t>Накладные  и непредвиденные расходы</t>
  </si>
  <si>
    <t xml:space="preserve">Вывоз мусора </t>
  </si>
  <si>
    <t>Итого с НДС</t>
  </si>
  <si>
    <t xml:space="preserve">Итого материалы </t>
  </si>
  <si>
    <t>Итого работа</t>
  </si>
  <si>
    <t>Всего итого</t>
  </si>
  <si>
    <t>Заказчик:</t>
  </si>
  <si>
    <t>Генеральный директор    _____________</t>
  </si>
  <si>
    <t>Коммерческое предложение действитльно в течении 10 календарных дней</t>
  </si>
  <si>
    <t>Работы не указанные к данном КП согласовываются дополнительно.</t>
  </si>
  <si>
    <t>В стоимость монтажа осветительных приборов не включена прокладка кабаля и сборка щита.</t>
  </si>
  <si>
    <t>Стоимость отделочных материалов указана справчно и уточняется после согласования с заказчиком.</t>
  </si>
  <si>
    <t>Укладка напольного покрытия (виниловая плитка)</t>
  </si>
  <si>
    <t>Фиксатор Forbo</t>
  </si>
  <si>
    <t>Укладка напольного покрытия (керамогранит) 600х600</t>
  </si>
  <si>
    <t>Укладка напольного покрытия (керамогранит) 600х1200</t>
  </si>
  <si>
    <t>Укладка напольного покрытия (керамогранит) 1000Х3000</t>
  </si>
  <si>
    <t>Litokol</t>
  </si>
  <si>
    <t>Tikkurila Harmony Perfecta</t>
  </si>
  <si>
    <t>Штукатурка 20мм</t>
  </si>
  <si>
    <t>Гидроизоляция</t>
  </si>
  <si>
    <t>Укладка керамогранита 1000х3000мм</t>
  </si>
  <si>
    <t>Укладка керамогранита 1200х600мм</t>
  </si>
  <si>
    <t>Устройство теневого профиля</t>
  </si>
  <si>
    <t>мп</t>
  </si>
  <si>
    <t xml:space="preserve">Встроеные трековые светильники </t>
  </si>
  <si>
    <t>Подвесные трековые светильники</t>
  </si>
  <si>
    <t>Профиль под LED</t>
  </si>
  <si>
    <t>Подвесные светильники</t>
  </si>
  <si>
    <t xml:space="preserve">Все объёмы указаны ориентировочно, уточняется после выполнения натурных замеров и согласования рабочего проекта. </t>
  </si>
  <si>
    <t>Устройство теневого профиля с LED</t>
  </si>
  <si>
    <t>Зачистка открытого потолка и коммуникаций</t>
  </si>
  <si>
    <t>Окраска открытого потолка и коммуникаций</t>
  </si>
  <si>
    <t>Электрика</t>
  </si>
  <si>
    <t>Перегородка с двухслойными обшивками из плиты ГКЛ  на одинарном металлическом каркасе t-100мм</t>
  </si>
  <si>
    <t>Перегородка с двухслойными обшивками из плиты ГКЛ  на одинарном металлическом каркасе t-150мм</t>
  </si>
  <si>
    <t>Устройство наливного пола 10мм</t>
  </si>
  <si>
    <t>Unis, Litok0l</t>
  </si>
  <si>
    <t>Обшивка стен по металлокаркасу в 2 слоя   ГКЛВ</t>
  </si>
  <si>
    <t>Устройство ГКВ потолка   2 слоя 12,5 мм</t>
  </si>
  <si>
    <t>м.кв.</t>
  </si>
  <si>
    <t>Демонтаж напольного унитаза с бачком</t>
  </si>
  <si>
    <t xml:space="preserve">Демонтаж вентилятора </t>
  </si>
  <si>
    <t>Демонтаж обогревателя</t>
  </si>
  <si>
    <t>Демонтаж держателя подкладок</t>
  </si>
  <si>
    <t>Демонтаж 2-х створчатой двери с коробкой</t>
  </si>
  <si>
    <t>Демонтаж розетки</t>
  </si>
  <si>
    <t>Демонтаж выключателя</t>
  </si>
  <si>
    <t>Демонтаж зеркала</t>
  </si>
  <si>
    <t>Демонтаж накладных светильников</t>
  </si>
  <si>
    <t>Локальный демонтаж штукатурки</t>
  </si>
  <si>
    <t>Демонтаж ГКЛВ</t>
  </si>
  <si>
    <t>Монтаж ГКЛВ по существующему каркасу</t>
  </si>
  <si>
    <t>Монтаж ГКЛВ на клей</t>
  </si>
  <si>
    <t>Монтаж дверей сантех шкафа</t>
  </si>
  <si>
    <t>Усиление проема сантех шкафа брусом</t>
  </si>
  <si>
    <t>Укладка керамогранита на стены</t>
  </si>
  <si>
    <t xml:space="preserve">Монтаж полочек в сантех шакфу </t>
  </si>
  <si>
    <t xml:space="preserve">Демонтаж настенной керамической плитки </t>
  </si>
  <si>
    <t>Монтаж встроенного LED светильника</t>
  </si>
  <si>
    <t>Монтаж выключателя</t>
  </si>
  <si>
    <t>Монтаж подразетника</t>
  </si>
  <si>
    <t>Монтаж кабеля 2х1,5 в гофре</t>
  </si>
  <si>
    <t>Штробление кирпичной стены</t>
  </si>
  <si>
    <t xml:space="preserve">Монтаж ветнилятора </t>
  </si>
  <si>
    <t>Монтаж держателя туалетной бумаги</t>
  </si>
  <si>
    <t>Монтаж держателя подкладок</t>
  </si>
  <si>
    <t>Монтаж зеркала</t>
  </si>
  <si>
    <t>Установка двери одностворчатой</t>
  </si>
  <si>
    <t>Установка исталяции</t>
  </si>
  <si>
    <t>Установка подвесного униза</t>
  </si>
  <si>
    <t>Установка встроенного гигиенического душа</t>
  </si>
  <si>
    <t>Установка гребенки</t>
  </si>
  <si>
    <t>Монтаж подводки к сливному бачку</t>
  </si>
  <si>
    <t>Монтаж подводки к гигиеническому душу</t>
  </si>
  <si>
    <t>Монтаж подводки к раковине</t>
  </si>
  <si>
    <t xml:space="preserve">Установка смесителя однорычажного </t>
  </si>
  <si>
    <t>Монтаж канализации</t>
  </si>
  <si>
    <t>Демонтаж раковины (мойдодыр)</t>
  </si>
  <si>
    <t>Демонтаж держателя туалетной бумаги</t>
  </si>
  <si>
    <t>Устройство ГКЛВ потолка   1слой 10 мм</t>
  </si>
  <si>
    <t>Врезка замка сантехнического с ручкой</t>
  </si>
  <si>
    <t>Врезка петель</t>
  </si>
  <si>
    <t>Устройство ГКЛВ простенка</t>
  </si>
  <si>
    <t>Итого поразделу</t>
  </si>
  <si>
    <t>Монтаж тумбы с раковиной</t>
  </si>
  <si>
    <t>Tikkurila 7</t>
  </si>
  <si>
    <t xml:space="preserve">Окраска ГКЛ потолка в 2 слоя </t>
  </si>
  <si>
    <t>Окраска стен и потолка</t>
  </si>
  <si>
    <t>покраска</t>
  </si>
  <si>
    <t>Подготовка стен и потолка (без штукатурки)</t>
  </si>
  <si>
    <t>Демонтаж керамической плитки на стенах</t>
  </si>
  <si>
    <t>Демонтаж деревянного перекрытия</t>
  </si>
  <si>
    <t>Демонтаж перегородки в 1кирпич</t>
  </si>
  <si>
    <t xml:space="preserve">Демонтаж напольного унитаза с бачком </t>
  </si>
  <si>
    <t xml:space="preserve">Демонтаж раковины </t>
  </si>
  <si>
    <t>м.куб</t>
  </si>
  <si>
    <t>Демонтаж горизонтильных коммуниникаций</t>
  </si>
  <si>
    <t>Демонтаж электропроводки</t>
  </si>
  <si>
    <t xml:space="preserve">Демонтаж блочной перегородки </t>
  </si>
  <si>
    <t>Демонтаж напольного покрытия ковролин</t>
  </si>
  <si>
    <t>Демонтаж радиаторов отопления</t>
  </si>
  <si>
    <t xml:space="preserve">Демонтаж труб отопления </t>
  </si>
  <si>
    <t>Демонтаж бетонной стяжки (душевая)</t>
  </si>
  <si>
    <t>Демонтаж временного коридора</t>
  </si>
  <si>
    <t>Демонтаж приборов освещения</t>
  </si>
  <si>
    <t>Демонтаж розеток и выключателей</t>
  </si>
  <si>
    <t>Монтаж межкомнатных дверей</t>
  </si>
  <si>
    <t>Монтаж розетки</t>
  </si>
  <si>
    <t>Монтаж подразезтника</t>
  </si>
  <si>
    <t>Прокладка кабеля 3х2,5</t>
  </si>
  <si>
    <t>Прокладка кабеля 2х1,5</t>
  </si>
  <si>
    <t>Монтаж трубы гофрированной</t>
  </si>
  <si>
    <t>Монтаж выключателей</t>
  </si>
  <si>
    <t>Монтаж отопления</t>
  </si>
  <si>
    <t>Монтаж напольного унитаза</t>
  </si>
  <si>
    <t>Монтаж подвесной раковины</t>
  </si>
  <si>
    <t>Монтаж раковины из искусственного камня</t>
  </si>
  <si>
    <t>Монтаж смесителя/сифона</t>
  </si>
  <si>
    <t>Разводка водостнабжения</t>
  </si>
  <si>
    <t>Разводка канализации</t>
  </si>
  <si>
    <t xml:space="preserve">Устройство полусухой стяжки </t>
  </si>
  <si>
    <t>Укладка ввременного напольного покрытия (линолеум)</t>
  </si>
  <si>
    <t>Грунтование поверхности  2 слоя</t>
  </si>
  <si>
    <t>Демонтаж керамической плитки на полу с\у</t>
  </si>
  <si>
    <t>Демонтаж пального покрытия керамическая плитка (игровой зал)</t>
  </si>
  <si>
    <t>Возведение опалубки</t>
  </si>
  <si>
    <t>Оштукатуривание стены слоем до 20 мм</t>
  </si>
  <si>
    <t>Заливка раствора вдоль временного коридора</t>
  </si>
  <si>
    <t>Обезжиривание металлокаркаса антресоли</t>
  </si>
  <si>
    <t>Окраска металокаркаса антресоли</t>
  </si>
  <si>
    <t>Демонтажные и прочие работы</t>
  </si>
  <si>
    <t xml:space="preserve">Монтаж дополнительной обрешетки </t>
  </si>
  <si>
    <t>Настил ЦСП по каркасу антресоли</t>
  </si>
  <si>
    <t>Настил фанеры на антресоли</t>
  </si>
  <si>
    <t>Подготовка сторительной площадки</t>
  </si>
  <si>
    <t>Зааладная гильза под лючек ЭОМ</t>
  </si>
  <si>
    <t>Нанаесение декоративной штукатурки</t>
  </si>
  <si>
    <t>Устройство ГКЛВ потолка   2 слоя 12,5 мм</t>
  </si>
  <si>
    <t>Грунтование открытого потолка</t>
  </si>
  <si>
    <t>Объемы работ</t>
  </si>
  <si>
    <t xml:space="preserve">ТИП 1 Облицовка стен на клей 2 слоя ГКЛВ  </t>
  </si>
  <si>
    <t xml:space="preserve">ТИП 2 Облицовка стен по металлокаркасу в 2 слоя   ГКЛВ  с заполнением минваты (по кирпичной стене) </t>
  </si>
  <si>
    <t>ТИП 3 Облицовка стен по металлокаркасу в 2 слоя   ГКЛВ  
с креплением к металлокаркасу антресоли с заполнением  
минваты (с костылями и крепежом к металлу)</t>
  </si>
  <si>
    <t>ТИП 4 Возведение перегородки по индивидуальным  
размерам с разными толщинами по металлокаркасу в 2  
слоя ГКЛВ с заполнением минватой</t>
  </si>
  <si>
    <t xml:space="preserve">ТИП 5 Ограждение антресоли. Парапет из металлокаркаса  облицовкой в 2 слоя ГКЛВ с заполнением минваты </t>
  </si>
  <si>
    <t xml:space="preserve">ТИП 6 Возведение перегородок t100мм по металлокаркасу  в 2 слоя ГКЛВ с заполнением минваты </t>
  </si>
  <si>
    <t>Устройство теневого профиля (плинтус сверху и снизу + рустовочные швы)</t>
  </si>
  <si>
    <t>Гипсокартонные работы стены</t>
  </si>
  <si>
    <t>Гипсокартонные работы потолок</t>
  </si>
  <si>
    <t>Многоуровневый потолок в 2 слоя с устройством профиля в месте перепада, с устройством закладных под трековое освещение и карнизов.</t>
  </si>
  <si>
    <t>Потолок в 2 слоя с устройством закладных под трековое освещение и карнизов.</t>
  </si>
  <si>
    <t>Возможна облицовка вместо второго листа ГКЛ на стенах, декоративными композитными бамбуковыми панелями на клею</t>
  </si>
  <si>
    <t>Наша стоимость по смете</t>
  </si>
  <si>
    <t>Без налога</t>
  </si>
  <si>
    <t>Стяжка</t>
  </si>
  <si>
    <t>Полусухая стяжка t=150-200мм</t>
  </si>
  <si>
    <t>Малярные работы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</si>
</sst>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#,##0.00\ &quot;₽&quot;"/>
    <numFmt numFmtId="166" formatCode="#,##0.00&quot;    &quot;;#,##0.00&quot;    &quot;;\-#&quot;    &quot;;\ @\ "/>
    <numFmt numFmtId="167" formatCode="#,##0.00&quot;   &quot;"/>
    <numFmt numFmtId="168" formatCode="#,##0.0"/>
  </numFmts>
  <fonts count="1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111111"/>
      <name val="Times New Roman"/>
      <family val="1"/>
      <charset val="204"/>
    </font>
    <font>
      <sz val="12"/>
      <color rgb="FF262626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0"/>
      <color rgb="FF000000"/>
      <name val="Arial1"/>
      <family val="2"/>
      <charset val="204"/>
    </font>
    <font>
      <sz val="10"/>
      <color rgb="FF000000"/>
      <name val="Arial Cyr"/>
      <charset val="204"/>
    </font>
    <font>
      <sz val="11"/>
      <color rgb="FF000000"/>
      <name val="Calibri"/>
      <family val="2"/>
      <charset val="204"/>
    </font>
    <font>
      <b/>
      <sz val="12"/>
      <color rgb="FFFF0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00B050"/>
        <bgColor rgb="FF00A933"/>
      </patternFill>
    </fill>
    <fill>
      <patternFill patternType="solid">
        <fgColor rgb="FFFFCC00"/>
        <bgColor rgb="FFFFC000"/>
      </patternFill>
    </fill>
    <fill>
      <patternFill patternType="solid">
        <fgColor rgb="FFFFC000"/>
        <bgColor rgb="FFFFCC00"/>
      </patternFill>
    </fill>
    <fill>
      <patternFill patternType="solid">
        <fgColor rgb="FFFFE699"/>
        <bgColor rgb="FFFFEB9C"/>
      </patternFill>
    </fill>
    <fill>
      <patternFill patternType="solid">
        <fgColor rgb="FFF2F2F2"/>
        <bgColor rgb="FFE2F0D9"/>
      </patternFill>
    </fill>
    <fill>
      <patternFill patternType="solid">
        <fgColor rgb="FFE2F0D9"/>
        <bgColor rgb="FFDEEBF7"/>
      </patternFill>
    </fill>
    <fill>
      <patternFill patternType="solid">
        <fgColor rgb="FFFFFF00"/>
        <bgColor indexed="64"/>
      </patternFill>
    </fill>
    <fill>
      <patternFill patternType="solid">
        <fgColor rgb="FFDEEBF7"/>
        <bgColor rgb="FFE2F0D9"/>
      </patternFill>
    </fill>
    <fill>
      <patternFill patternType="solid">
        <fgColor rgb="FF9DC3E6"/>
        <bgColor rgb="FF99CCFF"/>
      </patternFill>
    </fill>
    <fill>
      <patternFill patternType="solid">
        <fgColor rgb="FFFFFF00"/>
        <bgColor rgb="FFFFCC00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/>
      <bottom style="medium">
        <color auto="1"/>
      </bottom>
      <diagonal/>
    </border>
  </borders>
  <cellStyleXfs count="5">
    <xf numFmtId="0" fontId="0" fillId="0" borderId="0"/>
    <xf numFmtId="164" fontId="5" fillId="0" borderId="0" applyFont="0" applyFill="0" applyBorder="0" applyAlignment="0" applyProtection="0"/>
    <xf numFmtId="0" fontId="13" fillId="0" borderId="0"/>
    <xf numFmtId="0" fontId="14" fillId="0" borderId="0"/>
    <xf numFmtId="0" fontId="15" fillId="0" borderId="0"/>
  </cellStyleXfs>
  <cellXfs count="260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0" fontId="6" fillId="0" borderId="0" xfId="1" applyNumberFormat="1" applyFont="1" applyAlignment="1">
      <alignment horizontal="center" vertical="center"/>
    </xf>
    <xf numFmtId="0" fontId="7" fillId="0" borderId="0" xfId="1" applyNumberFormat="1" applyFont="1" applyAlignment="1">
      <alignment vertical="center"/>
    </xf>
    <xf numFmtId="164" fontId="6" fillId="0" borderId="0" xfId="1" applyFont="1" applyAlignment="1">
      <alignment vertical="center"/>
    </xf>
    <xf numFmtId="164" fontId="6" fillId="0" borderId="0" xfId="1" applyFont="1" applyAlignment="1">
      <alignment horizontal="center" vertical="center"/>
    </xf>
    <xf numFmtId="0" fontId="7" fillId="0" borderId="0" xfId="1" applyNumberFormat="1" applyFont="1" applyAlignment="1">
      <alignment horizontal="center" vertical="center"/>
    </xf>
    <xf numFmtId="164" fontId="6" fillId="2" borderId="0" xfId="1" applyFont="1" applyFill="1" applyAlignment="1">
      <alignment vertical="center"/>
    </xf>
    <xf numFmtId="0" fontId="6" fillId="0" borderId="0" xfId="0" applyFont="1"/>
    <xf numFmtId="0" fontId="8" fillId="0" borderId="0" xfId="1" applyNumberFormat="1" applyFont="1" applyAlignment="1">
      <alignment horizontal="center" vertical="center"/>
    </xf>
    <xf numFmtId="0" fontId="9" fillId="0" borderId="0" xfId="1" applyNumberFormat="1" applyFont="1" applyAlignment="1">
      <alignment vertical="center"/>
    </xf>
    <xf numFmtId="0" fontId="9" fillId="0" borderId="0" xfId="1" applyNumberFormat="1" applyFont="1" applyAlignment="1">
      <alignment horizontal="center" vertical="center"/>
    </xf>
    <xf numFmtId="164" fontId="8" fillId="0" borderId="0" xfId="1" applyFont="1" applyAlignment="1">
      <alignment horizontal="center" vertical="center"/>
    </xf>
    <xf numFmtId="164" fontId="8" fillId="0" borderId="0" xfId="1" applyFont="1" applyAlignment="1">
      <alignment vertical="center"/>
    </xf>
    <xf numFmtId="164" fontId="6" fillId="0" borderId="1" xfId="1" applyFont="1" applyBorder="1" applyAlignment="1">
      <alignment horizontal="center" vertical="center"/>
    </xf>
    <xf numFmtId="0" fontId="9" fillId="0" borderId="1" xfId="1" applyNumberFormat="1" applyFont="1" applyBorder="1" applyAlignment="1">
      <alignment horizontal="center" vertical="center"/>
    </xf>
    <xf numFmtId="164" fontId="8" fillId="0" borderId="1" xfId="1" applyFont="1" applyBorder="1" applyAlignment="1">
      <alignment horizontal="center" vertical="center"/>
    </xf>
    <xf numFmtId="164" fontId="8" fillId="0" borderId="2" xfId="1" applyFont="1" applyBorder="1" applyAlignment="1">
      <alignment horizontal="center" vertical="center"/>
    </xf>
    <xf numFmtId="164" fontId="6" fillId="2" borderId="0" xfId="1" applyFont="1" applyFill="1" applyAlignment="1">
      <alignment horizontal="center" vertical="center"/>
    </xf>
    <xf numFmtId="164" fontId="7" fillId="0" borderId="0" xfId="1" applyFont="1" applyAlignment="1">
      <alignment horizontal="center" vertical="center"/>
    </xf>
    <xf numFmtId="0" fontId="8" fillId="3" borderId="3" xfId="1" applyNumberFormat="1" applyFont="1" applyFill="1" applyBorder="1" applyAlignment="1">
      <alignment horizontal="center" vertical="center"/>
    </xf>
    <xf numFmtId="0" fontId="7" fillId="3" borderId="4" xfId="1" applyNumberFormat="1" applyFont="1" applyFill="1" applyBorder="1" applyAlignment="1">
      <alignment horizontal="center" vertical="center"/>
    </xf>
    <xf numFmtId="164" fontId="6" fillId="3" borderId="4" xfId="1" applyFont="1" applyFill="1" applyBorder="1" applyAlignment="1">
      <alignment horizontal="center" vertical="center"/>
    </xf>
    <xf numFmtId="0" fontId="9" fillId="3" borderId="4" xfId="1" applyNumberFormat="1" applyFont="1" applyFill="1" applyBorder="1" applyAlignment="1">
      <alignment horizontal="center" vertical="center"/>
    </xf>
    <xf numFmtId="0" fontId="8" fillId="3" borderId="4" xfId="1" applyNumberFormat="1" applyFont="1" applyFill="1" applyBorder="1" applyAlignment="1">
      <alignment horizontal="center" vertical="center"/>
    </xf>
    <xf numFmtId="164" fontId="8" fillId="3" borderId="4" xfId="1" applyFont="1" applyFill="1" applyBorder="1" applyAlignment="1">
      <alignment horizontal="center" vertical="center"/>
    </xf>
    <xf numFmtId="164" fontId="8" fillId="5" borderId="8" xfId="1" applyFont="1" applyFill="1" applyBorder="1" applyAlignment="1">
      <alignment horizontal="center" vertical="center" wrapText="1"/>
    </xf>
    <xf numFmtId="0" fontId="6" fillId="6" borderId="9" xfId="1" applyNumberFormat="1" applyFont="1" applyFill="1" applyBorder="1" applyAlignment="1">
      <alignment horizontal="center" vertical="center" wrapText="1"/>
    </xf>
    <xf numFmtId="0" fontId="7" fillId="6" borderId="10" xfId="1" applyNumberFormat="1" applyFont="1" applyFill="1" applyBorder="1" applyAlignment="1">
      <alignment horizontal="center" vertical="center" wrapText="1"/>
    </xf>
    <xf numFmtId="0" fontId="6" fillId="6" borderId="10" xfId="1" applyNumberFormat="1" applyFont="1" applyFill="1" applyBorder="1" applyAlignment="1">
      <alignment horizontal="center" vertical="center" wrapText="1"/>
    </xf>
    <xf numFmtId="0" fontId="6" fillId="7" borderId="10" xfId="1" applyNumberFormat="1" applyFont="1" applyFill="1" applyBorder="1" applyAlignment="1">
      <alignment horizontal="center" vertical="center" wrapText="1"/>
    </xf>
    <xf numFmtId="0" fontId="6" fillId="2" borderId="10" xfId="1" applyNumberFormat="1" applyFont="1" applyFill="1" applyBorder="1" applyAlignment="1">
      <alignment horizontal="center" vertical="center" wrapText="1"/>
    </xf>
    <xf numFmtId="164" fontId="8" fillId="8" borderId="11" xfId="1" applyFont="1" applyFill="1" applyBorder="1" applyAlignment="1">
      <alignment horizontal="center" vertical="center"/>
    </xf>
    <xf numFmtId="164" fontId="8" fillId="0" borderId="12" xfId="1" applyFont="1" applyBorder="1" applyAlignment="1">
      <alignment horizontal="center" vertical="center"/>
    </xf>
    <xf numFmtId="164" fontId="6" fillId="0" borderId="13" xfId="1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 wrapText="1"/>
    </xf>
    <xf numFmtId="0" fontId="7" fillId="9" borderId="1" xfId="1" applyNumberFormat="1" applyFont="1" applyFill="1" applyBorder="1" applyAlignment="1">
      <alignment horizontal="left" vertical="center" wrapText="1"/>
    </xf>
    <xf numFmtId="164" fontId="6" fillId="0" borderId="1" xfId="1" applyFont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 wrapText="1"/>
    </xf>
    <xf numFmtId="164" fontId="6" fillId="0" borderId="14" xfId="1" applyFont="1" applyBorder="1" applyAlignment="1">
      <alignment horizontal="center" vertical="center"/>
    </xf>
    <xf numFmtId="164" fontId="8" fillId="0" borderId="1" xfId="1" applyFont="1" applyBorder="1" applyAlignment="1">
      <alignment horizontal="center" vertical="center" wrapText="1"/>
    </xf>
    <xf numFmtId="164" fontId="6" fillId="0" borderId="15" xfId="1" applyFont="1" applyBorder="1" applyAlignment="1">
      <alignment horizontal="center" vertical="center"/>
    </xf>
    <xf numFmtId="0" fontId="6" fillId="10" borderId="12" xfId="1" applyNumberFormat="1" applyFont="1" applyFill="1" applyBorder="1" applyAlignment="1">
      <alignment horizontal="center" vertical="center"/>
    </xf>
    <xf numFmtId="0" fontId="7" fillId="10" borderId="2" xfId="1" applyNumberFormat="1" applyFont="1" applyFill="1" applyBorder="1" applyAlignment="1">
      <alignment horizontal="center" vertical="center"/>
    </xf>
    <xf numFmtId="164" fontId="6" fillId="10" borderId="2" xfId="1" applyFont="1" applyFill="1" applyBorder="1" applyAlignment="1">
      <alignment horizontal="center" vertical="center"/>
    </xf>
    <xf numFmtId="164" fontId="8" fillId="10" borderId="1" xfId="1" applyFont="1" applyFill="1" applyBorder="1" applyAlignment="1">
      <alignment horizontal="center" vertical="center"/>
    </xf>
    <xf numFmtId="164" fontId="8" fillId="8" borderId="1" xfId="1" applyFont="1" applyFill="1" applyBorder="1" applyAlignment="1">
      <alignment horizontal="center" vertical="center"/>
    </xf>
    <xf numFmtId="164" fontId="8" fillId="0" borderId="14" xfId="1" applyFont="1" applyBorder="1" applyAlignment="1">
      <alignment horizontal="center" vertical="center"/>
    </xf>
    <xf numFmtId="0" fontId="7" fillId="9" borderId="14" xfId="1" applyNumberFormat="1" applyFont="1" applyFill="1" applyBorder="1" applyAlignment="1">
      <alignment horizontal="left" vertical="center" wrapText="1"/>
    </xf>
    <xf numFmtId="164" fontId="6" fillId="0" borderId="14" xfId="1" applyFont="1" applyBorder="1" applyAlignment="1">
      <alignment horizontal="center" vertical="center" wrapText="1"/>
    </xf>
    <xf numFmtId="0" fontId="6" fillId="0" borderId="11" xfId="1" applyNumberFormat="1" applyFont="1" applyBorder="1" applyAlignment="1">
      <alignment horizontal="center" vertical="center" wrapText="1"/>
    </xf>
    <xf numFmtId="0" fontId="7" fillId="9" borderId="12" xfId="1" applyNumberFormat="1" applyFont="1" applyFill="1" applyBorder="1" applyAlignment="1">
      <alignment horizontal="left" vertical="center" wrapText="1"/>
    </xf>
    <xf numFmtId="164" fontId="6" fillId="0" borderId="1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4" xfId="1" applyNumberFormat="1" applyFont="1" applyBorder="1" applyAlignment="1">
      <alignment horizontal="left" vertical="center" wrapText="1"/>
    </xf>
    <xf numFmtId="164" fontId="6" fillId="0" borderId="17" xfId="1" applyFont="1" applyBorder="1" applyAlignment="1">
      <alignment horizontal="center" vertical="center" wrapText="1"/>
    </xf>
    <xf numFmtId="0" fontId="10" fillId="0" borderId="1" xfId="1" applyNumberFormat="1" applyFont="1" applyBorder="1" applyAlignment="1">
      <alignment horizontal="center" vertical="center" wrapText="1"/>
    </xf>
    <xf numFmtId="164" fontId="10" fillId="0" borderId="1" xfId="1" applyFont="1" applyBorder="1" applyAlignment="1">
      <alignment horizontal="center" vertical="center" wrapText="1"/>
    </xf>
    <xf numFmtId="164" fontId="10" fillId="0" borderId="11" xfId="1" applyFont="1" applyBorder="1" applyAlignment="1">
      <alignment horizontal="center" vertical="center" wrapText="1"/>
    </xf>
    <xf numFmtId="164" fontId="10" fillId="0" borderId="14" xfId="1" applyFont="1" applyBorder="1" applyAlignment="1">
      <alignment horizontal="center" vertical="center" wrapText="1"/>
    </xf>
    <xf numFmtId="164" fontId="10" fillId="0" borderId="1" xfId="1" applyFont="1" applyBorder="1" applyAlignment="1">
      <alignment horizontal="center" vertical="center"/>
    </xf>
    <xf numFmtId="164" fontId="10" fillId="0" borderId="14" xfId="1" applyFont="1" applyBorder="1" applyAlignment="1">
      <alignment horizontal="center" vertical="center"/>
    </xf>
    <xf numFmtId="164" fontId="10" fillId="0" borderId="0" xfId="1" applyFont="1" applyAlignment="1">
      <alignment vertical="center"/>
    </xf>
    <xf numFmtId="164" fontId="6" fillId="0" borderId="12" xfId="1" applyFont="1" applyBorder="1" applyAlignment="1">
      <alignment horizontal="center" vertical="center"/>
    </xf>
    <xf numFmtId="164" fontId="7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64" fontId="6" fillId="0" borderId="16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6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4" fontId="8" fillId="10" borderId="18" xfId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64" fontId="6" fillId="0" borderId="11" xfId="1" applyFont="1" applyBorder="1" applyAlignment="1">
      <alignment horizontal="center" vertical="center"/>
    </xf>
    <xf numFmtId="164" fontId="6" fillId="0" borderId="2" xfId="1" applyFont="1" applyBorder="1" applyAlignment="1">
      <alignment horizontal="center" vertical="center"/>
    </xf>
    <xf numFmtId="2" fontId="6" fillId="0" borderId="1" xfId="2" applyNumberFormat="1" applyFont="1" applyBorder="1" applyAlignment="1">
      <alignment horizontal="center" vertical="center" wrapText="1"/>
    </xf>
    <xf numFmtId="2" fontId="7" fillId="0" borderId="1" xfId="2" applyNumberFormat="1" applyFont="1" applyBorder="1" applyAlignment="1">
      <alignment horizontal="center" vertical="center" wrapText="1"/>
    </xf>
    <xf numFmtId="164" fontId="8" fillId="0" borderId="15" xfId="1" applyFont="1" applyBorder="1" applyAlignment="1">
      <alignment horizontal="center" vertical="center"/>
    </xf>
    <xf numFmtId="0" fontId="8" fillId="0" borderId="1" xfId="1" applyNumberFormat="1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/>
    </xf>
    <xf numFmtId="164" fontId="8" fillId="8" borderId="1" xfId="1" applyFont="1" applyFill="1" applyBorder="1" applyAlignment="1">
      <alignment horizontal="center" vertical="center" wrapText="1"/>
    </xf>
    <xf numFmtId="164" fontId="8" fillId="0" borderId="19" xfId="1" applyFont="1" applyBorder="1" applyAlignment="1">
      <alignment horizontal="center" vertical="center" wrapText="1"/>
    </xf>
    <xf numFmtId="164" fontId="6" fillId="0" borderId="19" xfId="1" applyFont="1" applyBorder="1" applyAlignment="1">
      <alignment horizontal="center" vertical="center"/>
    </xf>
    <xf numFmtId="0" fontId="7" fillId="0" borderId="1" xfId="1" applyNumberFormat="1" applyFont="1" applyBorder="1" applyAlignment="1">
      <alignment horizontal="left" vertical="center" wrapText="1"/>
    </xf>
    <xf numFmtId="2" fontId="6" fillId="0" borderId="1" xfId="0" applyNumberFormat="1" applyFont="1" applyBorder="1" applyAlignment="1">
      <alignment horizontal="center" vertical="center"/>
    </xf>
    <xf numFmtId="167" fontId="6" fillId="0" borderId="1" xfId="0" applyNumberFormat="1" applyFont="1" applyBorder="1" applyAlignment="1">
      <alignment horizontal="center" vertical="center"/>
    </xf>
    <xf numFmtId="0" fontId="7" fillId="0" borderId="1" xfId="1" applyNumberFormat="1" applyFont="1" applyBorder="1" applyAlignment="1">
      <alignment horizontal="center" vertical="center"/>
    </xf>
    <xf numFmtId="164" fontId="8" fillId="0" borderId="16" xfId="1" applyFont="1" applyBorder="1" applyAlignment="1">
      <alignment horizontal="center" vertical="center" wrapText="1"/>
    </xf>
    <xf numFmtId="0" fontId="6" fillId="10" borderId="1" xfId="1" applyNumberFormat="1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164" fontId="6" fillId="10" borderId="1" xfId="1" applyFont="1" applyFill="1" applyBorder="1" applyAlignment="1">
      <alignment horizontal="center" vertical="center" wrapText="1"/>
    </xf>
    <xf numFmtId="164" fontId="8" fillId="10" borderId="1" xfId="1" applyFont="1" applyFill="1" applyBorder="1" applyAlignment="1">
      <alignment horizontal="center" vertical="center" wrapText="1"/>
    </xf>
    <xf numFmtId="164" fontId="6" fillId="0" borderId="12" xfId="1" applyFont="1" applyBorder="1" applyAlignment="1">
      <alignment horizontal="center" vertical="center" wrapText="1"/>
    </xf>
    <xf numFmtId="164" fontId="8" fillId="0" borderId="11" xfId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10" borderId="18" xfId="1" applyNumberFormat="1" applyFont="1" applyFill="1" applyBorder="1" applyAlignment="1">
      <alignment horizontal="center" vertical="center" wrapText="1"/>
    </xf>
    <xf numFmtId="0" fontId="7" fillId="10" borderId="18" xfId="0" applyFont="1" applyFill="1" applyBorder="1" applyAlignment="1">
      <alignment horizontal="center" vertical="center" wrapText="1"/>
    </xf>
    <xf numFmtId="0" fontId="6" fillId="10" borderId="18" xfId="0" applyFont="1" applyFill="1" applyBorder="1" applyAlignment="1">
      <alignment horizontal="center" vertical="center" wrapText="1"/>
    </xf>
    <xf numFmtId="0" fontId="6" fillId="10" borderId="18" xfId="0" applyFont="1" applyFill="1" applyBorder="1" applyAlignment="1">
      <alignment horizontal="center" vertical="center"/>
    </xf>
    <xf numFmtId="0" fontId="7" fillId="10" borderId="18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164" fontId="8" fillId="0" borderId="19" xfId="1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 wrapText="1"/>
    </xf>
    <xf numFmtId="4" fontId="6" fillId="0" borderId="1" xfId="1" applyNumberFormat="1" applyFont="1" applyBorder="1" applyAlignment="1">
      <alignment horizontal="center" vertical="center"/>
    </xf>
    <xf numFmtId="4" fontId="6" fillId="0" borderId="14" xfId="1" applyNumberFormat="1" applyFont="1" applyBorder="1" applyAlignment="1">
      <alignment horizontal="center" vertical="center"/>
    </xf>
    <xf numFmtId="4" fontId="6" fillId="0" borderId="1" xfId="3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center" vertical="center"/>
    </xf>
    <xf numFmtId="2" fontId="8" fillId="0" borderId="1" xfId="1" applyNumberFormat="1" applyFont="1" applyBorder="1" applyAlignment="1">
      <alignment horizontal="center" vertical="center"/>
    </xf>
    <xf numFmtId="0" fontId="8" fillId="0" borderId="1" xfId="1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2" fontId="6" fillId="0" borderId="1" xfId="1" applyNumberFormat="1" applyFont="1" applyBorder="1" applyAlignment="1">
      <alignment horizontal="center" vertical="center"/>
    </xf>
    <xf numFmtId="2" fontId="6" fillId="0" borderId="14" xfId="1" applyNumberFormat="1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7" fillId="0" borderId="18" xfId="1" applyNumberFormat="1" applyFont="1" applyBorder="1" applyAlignment="1">
      <alignment horizontal="center" vertical="center"/>
    </xf>
    <xf numFmtId="0" fontId="6" fillId="0" borderId="18" xfId="1" applyNumberFormat="1" applyFont="1" applyBorder="1" applyAlignment="1">
      <alignment horizontal="center" vertical="center"/>
    </xf>
    <xf numFmtId="164" fontId="8" fillId="0" borderId="18" xfId="1" applyFont="1" applyBorder="1" applyAlignment="1">
      <alignment horizontal="center" vertical="center"/>
    </xf>
    <xf numFmtId="164" fontId="6" fillId="0" borderId="18" xfId="1" applyFont="1" applyBorder="1" applyAlignment="1">
      <alignment horizontal="center" vertical="center"/>
    </xf>
    <xf numFmtId="164" fontId="8" fillId="0" borderId="21" xfId="1" applyFont="1" applyBorder="1" applyAlignment="1">
      <alignment horizontal="center" vertical="center"/>
    </xf>
    <xf numFmtId="0" fontId="9" fillId="0" borderId="18" xfId="1" applyNumberFormat="1" applyFont="1" applyBorder="1" applyAlignment="1">
      <alignment horizontal="center" vertical="center"/>
    </xf>
    <xf numFmtId="0" fontId="6" fillId="0" borderId="14" xfId="1" applyNumberFormat="1" applyFont="1" applyBorder="1" applyAlignment="1">
      <alignment horizontal="center" vertical="center"/>
    </xf>
    <xf numFmtId="164" fontId="6" fillId="0" borderId="16" xfId="1" applyFont="1" applyBorder="1" applyAlignment="1">
      <alignment horizontal="center" vertical="center"/>
    </xf>
    <xf numFmtId="164" fontId="8" fillId="10" borderId="11" xfId="1" applyFont="1" applyFill="1" applyBorder="1" applyAlignment="1">
      <alignment horizontal="center" vertical="center"/>
    </xf>
    <xf numFmtId="0" fontId="6" fillId="0" borderId="12" xfId="1" applyNumberFormat="1" applyFont="1" applyBorder="1" applyAlignment="1">
      <alignment horizontal="center" vertical="center"/>
    </xf>
    <xf numFmtId="0" fontId="8" fillId="0" borderId="2" xfId="1" applyNumberFormat="1" applyFont="1" applyBorder="1" applyAlignment="1">
      <alignment horizontal="center" vertical="center" wrapText="1"/>
    </xf>
    <xf numFmtId="0" fontId="8" fillId="0" borderId="2" xfId="1" applyNumberFormat="1" applyFont="1" applyBorder="1" applyAlignment="1">
      <alignment horizontal="center" vertical="center"/>
    </xf>
    <xf numFmtId="0" fontId="8" fillId="0" borderId="12" xfId="1" applyNumberFormat="1" applyFont="1" applyBorder="1" applyAlignment="1">
      <alignment horizontal="center" vertical="center"/>
    </xf>
    <xf numFmtId="0" fontId="8" fillId="10" borderId="13" xfId="1" applyNumberFormat="1" applyFont="1" applyFill="1" applyBorder="1" applyAlignment="1">
      <alignment horizontal="center" vertical="center"/>
    </xf>
    <xf numFmtId="0" fontId="9" fillId="10" borderId="0" xfId="1" applyNumberFormat="1" applyFont="1" applyFill="1" applyAlignment="1">
      <alignment horizontal="center" vertical="center"/>
    </xf>
    <xf numFmtId="0" fontId="6" fillId="10" borderId="0" xfId="1" applyNumberFormat="1" applyFont="1" applyFill="1" applyAlignment="1">
      <alignment horizontal="center" vertical="center"/>
    </xf>
    <xf numFmtId="164" fontId="8" fillId="10" borderId="23" xfId="1" applyFont="1" applyFill="1" applyBorder="1" applyAlignment="1">
      <alignment horizontal="center" vertical="center"/>
    </xf>
    <xf numFmtId="0" fontId="7" fillId="9" borderId="1" xfId="1" applyNumberFormat="1" applyFont="1" applyFill="1" applyBorder="1" applyAlignment="1">
      <alignment horizontal="center" vertical="center"/>
    </xf>
    <xf numFmtId="0" fontId="7" fillId="9" borderId="1" xfId="1" applyNumberFormat="1" applyFont="1" applyFill="1" applyBorder="1" applyAlignment="1">
      <alignment horizontal="center" vertical="center" wrapText="1"/>
    </xf>
    <xf numFmtId="164" fontId="6" fillId="0" borderId="18" xfId="1" applyFont="1" applyBorder="1" applyAlignment="1">
      <alignment horizontal="center" vertical="center" wrapText="1"/>
    </xf>
    <xf numFmtId="164" fontId="8" fillId="0" borderId="18" xfId="1" applyFont="1" applyBorder="1" applyAlignment="1">
      <alignment horizontal="center" vertical="center" wrapText="1"/>
    </xf>
    <xf numFmtId="0" fontId="6" fillId="11" borderId="1" xfId="1" applyNumberFormat="1" applyFont="1" applyFill="1" applyBorder="1" applyAlignment="1">
      <alignment horizontal="center" vertical="center"/>
    </xf>
    <xf numFmtId="0" fontId="7" fillId="11" borderId="1" xfId="1" applyNumberFormat="1" applyFont="1" applyFill="1" applyBorder="1" applyAlignment="1">
      <alignment horizontal="center" vertical="center"/>
    </xf>
    <xf numFmtId="164" fontId="6" fillId="11" borderId="1" xfId="1" applyFont="1" applyFill="1" applyBorder="1" applyAlignment="1">
      <alignment horizontal="center" vertical="center"/>
    </xf>
    <xf numFmtId="164" fontId="8" fillId="11" borderId="1" xfId="1" applyFont="1" applyFill="1" applyBorder="1" applyAlignment="1">
      <alignment horizontal="center" vertical="center"/>
    </xf>
    <xf numFmtId="164" fontId="8" fillId="11" borderId="1" xfId="1" applyFont="1" applyFill="1" applyBorder="1" applyAlignment="1">
      <alignment horizontal="center" vertical="center" wrapText="1"/>
    </xf>
    <xf numFmtId="4" fontId="9" fillId="11" borderId="1" xfId="1" applyNumberFormat="1" applyFont="1" applyFill="1" applyBorder="1" applyAlignment="1">
      <alignment horizontal="center" vertical="center"/>
    </xf>
    <xf numFmtId="164" fontId="16" fillId="0" borderId="14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66" fontId="6" fillId="0" borderId="0" xfId="0" applyNumberFormat="1" applyFo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8" fillId="0" borderId="0" xfId="0" applyFont="1"/>
    <xf numFmtId="0" fontId="7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6" fillId="7" borderId="0" xfId="0" applyFont="1" applyFill="1"/>
    <xf numFmtId="0" fontId="6" fillId="2" borderId="0" xfId="0" applyFont="1" applyFill="1"/>
    <xf numFmtId="0" fontId="9" fillId="0" borderId="0" xfId="0" applyFont="1" applyAlignment="1">
      <alignment horizontal="left"/>
    </xf>
    <xf numFmtId="0" fontId="6" fillId="2" borderId="24" xfId="1" applyNumberFormat="1" applyFont="1" applyFill="1" applyBorder="1" applyAlignment="1">
      <alignment horizontal="center" vertical="center"/>
    </xf>
    <xf numFmtId="0" fontId="9" fillId="2" borderId="25" xfId="1" applyNumberFormat="1" applyFont="1" applyFill="1" applyBorder="1" applyAlignment="1">
      <alignment vertical="center"/>
    </xf>
    <xf numFmtId="164" fontId="6" fillId="2" borderId="25" xfId="1" applyFont="1" applyFill="1" applyBorder="1" applyAlignment="1">
      <alignment vertical="center"/>
    </xf>
    <xf numFmtId="164" fontId="6" fillId="2" borderId="24" xfId="1" applyFont="1" applyFill="1" applyBorder="1" applyAlignment="1">
      <alignment horizontal="center" vertical="center"/>
    </xf>
    <xf numFmtId="164" fontId="7" fillId="2" borderId="24" xfId="1" applyFont="1" applyFill="1" applyBorder="1" applyAlignment="1">
      <alignment horizontal="center" vertical="center"/>
    </xf>
    <xf numFmtId="164" fontId="6" fillId="7" borderId="24" xfId="1" applyFont="1" applyFill="1" applyBorder="1" applyAlignment="1">
      <alignment horizontal="center" vertical="center"/>
    </xf>
    <xf numFmtId="164" fontId="6" fillId="7" borderId="26" xfId="1" applyFont="1" applyFill="1" applyBorder="1" applyAlignment="1">
      <alignment vertical="center"/>
    </xf>
    <xf numFmtId="164" fontId="6" fillId="2" borderId="26" xfId="1" applyFont="1" applyFill="1" applyBorder="1" applyAlignment="1">
      <alignment vertical="center"/>
    </xf>
    <xf numFmtId="164" fontId="6" fillId="2" borderId="24" xfId="1" applyFont="1" applyFill="1" applyBorder="1" applyAlignment="1">
      <alignment vertical="center"/>
    </xf>
    <xf numFmtId="0" fontId="7" fillId="2" borderId="25" xfId="1" applyNumberFormat="1" applyFont="1" applyFill="1" applyBorder="1" applyAlignment="1">
      <alignment vertical="center"/>
    </xf>
    <xf numFmtId="0" fontId="7" fillId="2" borderId="24" xfId="1" applyNumberFormat="1" applyFont="1" applyFill="1" applyBorder="1" applyAlignment="1">
      <alignment horizontal="center" vertical="center"/>
    </xf>
    <xf numFmtId="0" fontId="6" fillId="7" borderId="24" xfId="1" applyNumberFormat="1" applyFont="1" applyFill="1" applyBorder="1" applyAlignment="1">
      <alignment horizontal="center" vertical="center"/>
    </xf>
    <xf numFmtId="164" fontId="6" fillId="0" borderId="24" xfId="1" applyFont="1" applyBorder="1" applyAlignment="1">
      <alignment vertical="center"/>
    </xf>
    <xf numFmtId="164" fontId="6" fillId="7" borderId="24" xfId="1" applyFont="1" applyFill="1" applyBorder="1" applyAlignment="1">
      <alignment vertical="center"/>
    </xf>
    <xf numFmtId="164" fontId="6" fillId="0" borderId="24" xfId="1" applyFont="1" applyBorder="1" applyAlignment="1">
      <alignment horizontal="center" vertical="center"/>
    </xf>
    <xf numFmtId="0" fontId="6" fillId="0" borderId="24" xfId="1" applyNumberFormat="1" applyFont="1" applyBorder="1" applyAlignment="1">
      <alignment horizontal="center" vertical="center"/>
    </xf>
    <xf numFmtId="0" fontId="6" fillId="7" borderId="0" xfId="1" applyNumberFormat="1" applyFont="1" applyFill="1" applyAlignment="1">
      <alignment horizontal="center" vertical="center"/>
    </xf>
    <xf numFmtId="164" fontId="6" fillId="7" borderId="0" xfId="1" applyFont="1" applyFill="1" applyAlignment="1">
      <alignment vertical="center"/>
    </xf>
    <xf numFmtId="164" fontId="6" fillId="12" borderId="0" xfId="1" applyFont="1" applyFill="1" applyAlignment="1">
      <alignment horizontal="center" vertical="center"/>
    </xf>
    <xf numFmtId="164" fontId="6" fillId="12" borderId="0" xfId="1" applyFont="1" applyFill="1" applyAlignment="1">
      <alignment vertical="center"/>
    </xf>
    <xf numFmtId="0" fontId="0" fillId="9" borderId="0" xfId="0" applyFill="1" applyAlignment="1">
      <alignment horizontal="center" vertical="center" wrapText="1"/>
    </xf>
    <xf numFmtId="0" fontId="6" fillId="9" borderId="1" xfId="1" applyNumberFormat="1" applyFont="1" applyFill="1" applyBorder="1" applyAlignment="1">
      <alignment horizontal="center" vertical="center"/>
    </xf>
    <xf numFmtId="164" fontId="8" fillId="0" borderId="0" xfId="1" applyFont="1" applyBorder="1" applyAlignment="1">
      <alignment horizontal="center" vertical="center"/>
    </xf>
    <xf numFmtId="164" fontId="6" fillId="0" borderId="0" xfId="1" applyFont="1" applyBorder="1" applyAlignment="1">
      <alignment horizontal="center" vertical="center"/>
    </xf>
    <xf numFmtId="164" fontId="6" fillId="2" borderId="0" xfId="1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center" vertical="center" wrapText="1"/>
    </xf>
    <xf numFmtId="0" fontId="6" fillId="0" borderId="11" xfId="1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/>
    </xf>
    <xf numFmtId="164" fontId="8" fillId="0" borderId="11" xfId="1" applyFont="1" applyBorder="1" applyAlignment="1">
      <alignment horizontal="center" vertical="center"/>
    </xf>
    <xf numFmtId="2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164" fontId="6" fillId="9" borderId="0" xfId="1" applyFont="1" applyFill="1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0" fillId="9" borderId="0" xfId="0" applyFill="1"/>
    <xf numFmtId="0" fontId="0" fillId="9" borderId="0" xfId="0" applyFill="1" applyAlignment="1">
      <alignment wrapText="1"/>
    </xf>
    <xf numFmtId="168" fontId="0" fillId="0" borderId="0" xfId="0" applyNumberFormat="1" applyAlignment="1">
      <alignment horizontal="center" vertical="center"/>
    </xf>
    <xf numFmtId="0" fontId="0" fillId="13" borderId="0" xfId="0" applyFill="1" applyAlignment="1">
      <alignment horizontal="left" vertical="center"/>
    </xf>
    <xf numFmtId="0" fontId="0" fillId="13" borderId="0" xfId="0" applyFill="1"/>
    <xf numFmtId="168" fontId="0" fillId="13" borderId="0" xfId="0" applyNumberFormat="1" applyFill="1" applyAlignment="1">
      <alignment horizontal="center" vertical="center"/>
    </xf>
    <xf numFmtId="0" fontId="0" fillId="14" borderId="0" xfId="0" applyFill="1" applyAlignment="1">
      <alignment horizontal="center" vertical="center"/>
    </xf>
    <xf numFmtId="0" fontId="0" fillId="14" borderId="0" xfId="0" applyFill="1"/>
    <xf numFmtId="168" fontId="0" fillId="14" borderId="0" xfId="0" applyNumberForma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8" fillId="0" borderId="1" xfId="1" applyFont="1" applyBorder="1" applyAlignment="1">
      <alignment horizontal="center" vertical="center"/>
    </xf>
    <xf numFmtId="0" fontId="8" fillId="0" borderId="1" xfId="1" applyNumberFormat="1" applyFont="1" applyBorder="1" applyAlignment="1">
      <alignment horizontal="center" vertical="center"/>
    </xf>
    <xf numFmtId="0" fontId="8" fillId="10" borderId="22" xfId="1" applyNumberFormat="1" applyFont="1" applyFill="1" applyBorder="1" applyAlignment="1">
      <alignment horizontal="center" vertical="center"/>
    </xf>
    <xf numFmtId="164" fontId="8" fillId="0" borderId="18" xfId="1" applyFont="1" applyBorder="1" applyAlignment="1">
      <alignment horizontal="center" vertical="center"/>
    </xf>
    <xf numFmtId="164" fontId="8" fillId="8" borderId="1" xfId="1" applyFont="1" applyFill="1" applyBorder="1" applyAlignment="1">
      <alignment horizontal="center" vertical="center"/>
    </xf>
    <xf numFmtId="164" fontId="8" fillId="10" borderId="1" xfId="1" applyFont="1" applyFill="1" applyBorder="1" applyAlignment="1">
      <alignment horizontal="center" vertical="center" wrapText="1"/>
    </xf>
    <xf numFmtId="164" fontId="8" fillId="8" borderId="11" xfId="1" applyFont="1" applyFill="1" applyBorder="1" applyAlignment="1">
      <alignment horizontal="center" vertical="center" wrapText="1"/>
    </xf>
    <xf numFmtId="164" fontId="8" fillId="0" borderId="11" xfId="1" applyFont="1" applyBorder="1" applyAlignment="1">
      <alignment horizontal="center" vertical="center" wrapText="1"/>
    </xf>
    <xf numFmtId="0" fontId="8" fillId="10" borderId="1" xfId="1" applyNumberFormat="1" applyFont="1" applyFill="1" applyBorder="1" applyAlignment="1">
      <alignment horizontal="center" vertical="center"/>
    </xf>
    <xf numFmtId="164" fontId="8" fillId="8" borderId="1" xfId="1" applyFont="1" applyFill="1" applyBorder="1" applyAlignment="1">
      <alignment horizontal="center" vertical="center" wrapText="1"/>
    </xf>
    <xf numFmtId="0" fontId="8" fillId="0" borderId="1" xfId="1" applyNumberFormat="1" applyFont="1" applyBorder="1" applyAlignment="1">
      <alignment horizontal="center" vertical="center" wrapText="1"/>
    </xf>
    <xf numFmtId="164" fontId="8" fillId="0" borderId="1" xfId="1" applyFont="1" applyBorder="1" applyAlignment="1">
      <alignment horizontal="center" vertical="center" wrapText="1"/>
    </xf>
    <xf numFmtId="0" fontId="8" fillId="10" borderId="11" xfId="1" applyNumberFormat="1" applyFont="1" applyFill="1" applyBorder="1" applyAlignment="1">
      <alignment horizontal="center" vertical="center"/>
    </xf>
    <xf numFmtId="164" fontId="8" fillId="0" borderId="16" xfId="1" applyFont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164" fontId="8" fillId="0" borderId="20" xfId="1" applyFont="1" applyBorder="1" applyAlignment="1">
      <alignment horizontal="center" vertical="center" wrapText="1"/>
    </xf>
    <xf numFmtId="164" fontId="8" fillId="8" borderId="14" xfId="1" applyFont="1" applyFill="1" applyBorder="1" applyAlignment="1">
      <alignment horizontal="center" vertical="center"/>
    </xf>
    <xf numFmtId="164" fontId="8" fillId="8" borderId="15" xfId="1" applyFont="1" applyFill="1" applyBorder="1" applyAlignment="1">
      <alignment horizontal="center" vertical="center"/>
    </xf>
    <xf numFmtId="164" fontId="8" fillId="8" borderId="16" xfId="1" applyFont="1" applyFill="1" applyBorder="1" applyAlignment="1">
      <alignment horizontal="center" vertical="center"/>
    </xf>
    <xf numFmtId="164" fontId="8" fillId="0" borderId="11" xfId="1" applyFont="1" applyBorder="1" applyAlignment="1">
      <alignment horizontal="center" vertical="center"/>
    </xf>
    <xf numFmtId="0" fontId="8" fillId="10" borderId="14" xfId="1" applyNumberFormat="1" applyFont="1" applyFill="1" applyBorder="1" applyAlignment="1">
      <alignment horizontal="center" vertical="center"/>
    </xf>
    <xf numFmtId="0" fontId="8" fillId="10" borderId="15" xfId="1" applyNumberFormat="1" applyFont="1" applyFill="1" applyBorder="1" applyAlignment="1">
      <alignment horizontal="center" vertical="center"/>
    </xf>
    <xf numFmtId="0" fontId="8" fillId="10" borderId="16" xfId="1" applyNumberFormat="1" applyFont="1" applyFill="1" applyBorder="1" applyAlignment="1">
      <alignment horizontal="center" vertical="center"/>
    </xf>
    <xf numFmtId="164" fontId="8" fillId="0" borderId="14" xfId="1" applyFont="1" applyBorder="1" applyAlignment="1">
      <alignment horizontal="center" vertical="center"/>
    </xf>
    <xf numFmtId="164" fontId="8" fillId="0" borderId="15" xfId="1" applyFont="1" applyBorder="1" applyAlignment="1">
      <alignment horizontal="center" vertical="center"/>
    </xf>
    <xf numFmtId="164" fontId="8" fillId="0" borderId="16" xfId="1" applyFont="1" applyBorder="1" applyAlignment="1">
      <alignment horizontal="center" vertical="center"/>
    </xf>
    <xf numFmtId="0" fontId="8" fillId="10" borderId="18" xfId="1" applyNumberFormat="1" applyFont="1" applyFill="1" applyBorder="1" applyAlignment="1">
      <alignment horizontal="center" vertical="center"/>
    </xf>
    <xf numFmtId="164" fontId="8" fillId="10" borderId="1" xfId="1" applyFont="1" applyFill="1" applyBorder="1" applyAlignment="1">
      <alignment horizontal="center" vertical="center"/>
    </xf>
    <xf numFmtId="164" fontId="8" fillId="10" borderId="14" xfId="1" applyFont="1" applyFill="1" applyBorder="1" applyAlignment="1">
      <alignment horizontal="center" vertical="center"/>
    </xf>
    <xf numFmtId="0" fontId="8" fillId="5" borderId="6" xfId="1" applyNumberFormat="1" applyFont="1" applyFill="1" applyBorder="1" applyAlignment="1">
      <alignment horizontal="center" vertical="center" wrapText="1"/>
    </xf>
    <xf numFmtId="0" fontId="8" fillId="5" borderId="8" xfId="1" applyNumberFormat="1" applyFont="1" applyFill="1" applyBorder="1" applyAlignment="1">
      <alignment horizontal="center" vertical="center" wrapText="1"/>
    </xf>
    <xf numFmtId="164" fontId="8" fillId="5" borderId="6" xfId="1" applyFont="1" applyFill="1" applyBorder="1" applyAlignment="1">
      <alignment horizontal="center" vertical="center" wrapText="1"/>
    </xf>
    <xf numFmtId="164" fontId="8" fillId="5" borderId="8" xfId="1" applyFont="1" applyFill="1" applyBorder="1" applyAlignment="1">
      <alignment horizontal="center" vertical="center" wrapText="1"/>
    </xf>
    <xf numFmtId="164" fontId="8" fillId="0" borderId="2" xfId="1" applyFont="1" applyBorder="1" applyAlignment="1">
      <alignment horizontal="center" vertical="center"/>
    </xf>
    <xf numFmtId="164" fontId="8" fillId="3" borderId="4" xfId="1" applyFont="1" applyFill="1" applyBorder="1" applyAlignment="1">
      <alignment horizontal="center" vertical="center"/>
    </xf>
    <xf numFmtId="164" fontId="8" fillId="4" borderId="6" xfId="1" applyFont="1" applyFill="1" applyBorder="1" applyAlignment="1">
      <alignment horizontal="center" vertical="center" wrapText="1"/>
    </xf>
    <xf numFmtId="164" fontId="8" fillId="4" borderId="8" xfId="1" applyFont="1" applyFill="1" applyBorder="1" applyAlignment="1">
      <alignment horizontal="center" vertical="center" wrapText="1"/>
    </xf>
    <xf numFmtId="164" fontId="8" fillId="8" borderId="11" xfId="1" applyFont="1" applyFill="1" applyBorder="1" applyAlignment="1">
      <alignment horizontal="center" vertical="center"/>
    </xf>
    <xf numFmtId="0" fontId="8" fillId="4" borderId="5" xfId="1" applyNumberFormat="1" applyFont="1" applyFill="1" applyBorder="1" applyAlignment="1">
      <alignment horizontal="center" vertical="center" wrapText="1"/>
    </xf>
    <xf numFmtId="0" fontId="8" fillId="4" borderId="7" xfId="1" applyNumberFormat="1" applyFont="1" applyFill="1" applyBorder="1" applyAlignment="1">
      <alignment horizontal="center" vertical="center" wrapText="1"/>
    </xf>
    <xf numFmtId="0" fontId="9" fillId="4" borderId="6" xfId="1" applyNumberFormat="1" applyFont="1" applyFill="1" applyBorder="1" applyAlignment="1">
      <alignment horizontal="center" vertical="center" wrapText="1"/>
    </xf>
    <xf numFmtId="0" fontId="9" fillId="4" borderId="8" xfId="1" applyNumberFormat="1" applyFont="1" applyFill="1" applyBorder="1" applyAlignment="1">
      <alignment horizontal="center" vertical="center" wrapText="1"/>
    </xf>
    <xf numFmtId="0" fontId="9" fillId="5" borderId="6" xfId="1" applyNumberFormat="1" applyFont="1" applyFill="1" applyBorder="1" applyAlignment="1">
      <alignment horizontal="center" vertical="center" wrapText="1"/>
    </xf>
    <xf numFmtId="0" fontId="9" fillId="5" borderId="8" xfId="1" applyNumberFormat="1" applyFont="1" applyFill="1" applyBorder="1" applyAlignment="1">
      <alignment horizontal="center" vertical="center" wrapText="1"/>
    </xf>
    <xf numFmtId="0" fontId="8" fillId="0" borderId="0" xfId="1" applyNumberFormat="1" applyFont="1" applyAlignment="1">
      <alignment horizontal="center" vertical="center"/>
    </xf>
    <xf numFmtId="0" fontId="8" fillId="0" borderId="27" xfId="1" applyNumberFormat="1" applyFont="1" applyBorder="1" applyAlignment="1">
      <alignment horizontal="center" vertical="center"/>
    </xf>
  </cellXfs>
  <cellStyles count="5">
    <cellStyle name="Обычный" xfId="0" builtinId="0"/>
    <cellStyle name="Обычный 3" xfId="2"/>
    <cellStyle name="Обычный 5" xfId="4"/>
    <cellStyle name="Обычный_Калькуляция 03.03.09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O19"/>
  <sheetViews>
    <sheetView topLeftCell="A5" workbookViewId="0">
      <selection activeCell="E20" sqref="E20"/>
    </sheetView>
  </sheetViews>
  <sheetFormatPr defaultColWidth="8.85546875" defaultRowHeight="15"/>
  <cols>
    <col min="1" max="2" width="8.85546875" style="1"/>
    <col min="3" max="3" width="13.28515625" style="2" bestFit="1" customWidth="1"/>
    <col min="4" max="4" width="41.28515625" style="1" customWidth="1"/>
    <col min="5" max="5" width="21" style="1" customWidth="1"/>
    <col min="6" max="6" width="6.5703125" style="1" customWidth="1"/>
    <col min="7" max="7" width="9.28515625" style="1" bestFit="1" customWidth="1"/>
    <col min="8" max="8" width="11.42578125" style="1" customWidth="1"/>
    <col min="9" max="9" width="10.7109375" style="1" customWidth="1"/>
    <col min="10" max="10" width="10.28515625" style="1" bestFit="1" customWidth="1"/>
    <col min="11" max="11" width="11.28515625" style="1" bestFit="1" customWidth="1"/>
    <col min="12" max="16384" width="8.85546875" style="1"/>
  </cols>
  <sheetData>
    <row r="5" spans="3:15" s="2" customFormat="1" ht="30">
      <c r="D5" s="2" t="s">
        <v>30</v>
      </c>
      <c r="E5" s="2" t="s">
        <v>5</v>
      </c>
      <c r="F5" s="2" t="s">
        <v>55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54</v>
      </c>
      <c r="L5" s="213" t="s">
        <v>58</v>
      </c>
      <c r="M5" s="213"/>
      <c r="N5" s="2" t="s">
        <v>61</v>
      </c>
    </row>
    <row r="6" spans="3:15" ht="28.9" customHeight="1">
      <c r="C6" s="2" t="s">
        <v>0</v>
      </c>
      <c r="D6" s="1" t="s">
        <v>45</v>
      </c>
      <c r="E6" s="1">
        <v>19.100000000000001</v>
      </c>
      <c r="F6" s="1" t="s">
        <v>56</v>
      </c>
      <c r="G6" s="4">
        <v>1400</v>
      </c>
      <c r="H6" s="4">
        <f>G6*E6</f>
        <v>26740.000000000004</v>
      </c>
      <c r="I6" s="4">
        <v>1840</v>
      </c>
      <c r="J6" s="4">
        <f>I6*E6</f>
        <v>35144</v>
      </c>
      <c r="K6" s="4">
        <f>J6+H6</f>
        <v>61884</v>
      </c>
      <c r="L6" s="212" t="s">
        <v>59</v>
      </c>
      <c r="M6" s="212"/>
      <c r="N6" s="1">
        <v>700</v>
      </c>
      <c r="O6" s="1">
        <f>N6*E6</f>
        <v>13370.000000000002</v>
      </c>
    </row>
    <row r="7" spans="3:15">
      <c r="G7" s="4"/>
      <c r="H7" s="4"/>
      <c r="I7" s="4"/>
      <c r="J7" s="4"/>
      <c r="K7" s="4"/>
      <c r="L7" s="212"/>
      <c r="M7" s="212"/>
    </row>
    <row r="8" spans="3:15" ht="30">
      <c r="C8" s="2" t="s">
        <v>16</v>
      </c>
      <c r="D8" s="1" t="s">
        <v>31</v>
      </c>
      <c r="E8" s="1">
        <v>21.7</v>
      </c>
      <c r="F8" s="1" t="s">
        <v>56</v>
      </c>
      <c r="G8" s="4"/>
      <c r="H8" s="4">
        <f>G8*E8</f>
        <v>0</v>
      </c>
      <c r="I8" s="4"/>
      <c r="J8" s="4"/>
      <c r="K8" s="4">
        <f>J8+H8</f>
        <v>0</v>
      </c>
      <c r="L8" s="212" t="s">
        <v>60</v>
      </c>
      <c r="M8" s="212"/>
    </row>
    <row r="9" spans="3:15">
      <c r="G9" s="4"/>
      <c r="H9" s="4"/>
      <c r="I9" s="4"/>
      <c r="J9" s="4"/>
      <c r="K9" s="4"/>
      <c r="L9" s="212"/>
      <c r="M9" s="212"/>
    </row>
    <row r="10" spans="3:15" ht="14.45" customHeight="1">
      <c r="C10" s="2" t="s">
        <v>17</v>
      </c>
      <c r="D10" s="3" t="s">
        <v>46</v>
      </c>
      <c r="E10" s="1">
        <v>6.7</v>
      </c>
      <c r="F10" s="1" t="s">
        <v>56</v>
      </c>
      <c r="G10" s="4">
        <v>1400</v>
      </c>
      <c r="H10" s="4">
        <f>G10*E10</f>
        <v>9380</v>
      </c>
      <c r="I10" s="4">
        <v>1540</v>
      </c>
      <c r="J10" s="4">
        <f>I10*E10</f>
        <v>10318</v>
      </c>
      <c r="K10" s="4">
        <f>J10+H10</f>
        <v>19698</v>
      </c>
      <c r="L10" s="212" t="s">
        <v>59</v>
      </c>
      <c r="M10" s="212"/>
      <c r="N10" s="1">
        <v>700</v>
      </c>
      <c r="O10" s="1">
        <f>N10*E10</f>
        <v>4690</v>
      </c>
    </row>
    <row r="11" spans="3:15">
      <c r="G11" s="4"/>
      <c r="H11" s="4"/>
      <c r="I11" s="4"/>
      <c r="J11" s="4"/>
      <c r="K11" s="4"/>
      <c r="L11" s="212"/>
      <c r="M11" s="212"/>
    </row>
    <row r="12" spans="3:15" ht="45" customHeight="1">
      <c r="C12" s="213" t="s">
        <v>22</v>
      </c>
      <c r="D12" s="1" t="s">
        <v>33</v>
      </c>
      <c r="E12" s="1">
        <v>20</v>
      </c>
      <c r="F12" s="1" t="s">
        <v>56</v>
      </c>
      <c r="G12" s="4">
        <v>1500</v>
      </c>
      <c r="H12" s="4">
        <f>G12*E12</f>
        <v>30000</v>
      </c>
      <c r="I12" s="4">
        <v>2300</v>
      </c>
      <c r="J12" s="4">
        <f>I12*E12</f>
        <v>46000</v>
      </c>
      <c r="K12" s="4">
        <f>J12+H12</f>
        <v>76000</v>
      </c>
      <c r="L12" s="212" t="s">
        <v>59</v>
      </c>
      <c r="M12" s="212"/>
      <c r="N12" s="1">
        <v>700</v>
      </c>
      <c r="O12" s="1">
        <f>N12*E12</f>
        <v>14000</v>
      </c>
    </row>
    <row r="13" spans="3:15">
      <c r="C13" s="213"/>
      <c r="D13" s="1" t="s">
        <v>31</v>
      </c>
      <c r="E13" s="1">
        <v>7</v>
      </c>
      <c r="F13" s="1" t="s">
        <v>56</v>
      </c>
      <c r="G13" s="4"/>
      <c r="H13" s="4">
        <f>G13*E13</f>
        <v>0</v>
      </c>
      <c r="I13" s="4"/>
      <c r="J13" s="4"/>
      <c r="K13" s="4">
        <f>J13+H13</f>
        <v>0</v>
      </c>
      <c r="L13" s="212" t="s">
        <v>60</v>
      </c>
      <c r="M13" s="212"/>
    </row>
    <row r="14" spans="3:15" ht="45">
      <c r="C14" s="213"/>
      <c r="D14" s="1" t="s">
        <v>170</v>
      </c>
      <c r="E14" s="1">
        <v>4.7</v>
      </c>
      <c r="F14" s="1" t="s">
        <v>56</v>
      </c>
      <c r="G14" s="4">
        <v>2000</v>
      </c>
      <c r="H14" s="4">
        <f>G14*E14</f>
        <v>9400</v>
      </c>
      <c r="I14" s="4">
        <v>2660</v>
      </c>
      <c r="J14" s="4">
        <f>I14*E14</f>
        <v>12502</v>
      </c>
      <c r="K14" s="4">
        <f>J14+H14</f>
        <v>21902</v>
      </c>
      <c r="L14" s="212" t="s">
        <v>59</v>
      </c>
      <c r="M14" s="212"/>
      <c r="N14" s="1">
        <v>1000</v>
      </c>
      <c r="O14" s="1">
        <f>N14*E14</f>
        <v>4700</v>
      </c>
    </row>
    <row r="15" spans="3:15">
      <c r="G15" s="4"/>
      <c r="H15" s="4"/>
      <c r="I15" s="4"/>
      <c r="J15" s="4"/>
      <c r="K15" s="4"/>
      <c r="L15" s="212"/>
      <c r="M15" s="212"/>
    </row>
    <row r="16" spans="3:15">
      <c r="C16" s="2" t="s">
        <v>37</v>
      </c>
      <c r="D16" s="1" t="s">
        <v>45</v>
      </c>
      <c r="E16" s="1">
        <v>12.1</v>
      </c>
      <c r="F16" s="1" t="s">
        <v>56</v>
      </c>
      <c r="G16" s="4">
        <v>1300</v>
      </c>
      <c r="H16" s="4">
        <f>G16*E16</f>
        <v>15730</v>
      </c>
      <c r="I16" s="4">
        <v>1840</v>
      </c>
      <c r="J16" s="4">
        <f>I16*E16</f>
        <v>22264</v>
      </c>
      <c r="K16" s="4">
        <f>J16+H16</f>
        <v>37994</v>
      </c>
      <c r="L16" s="212" t="s">
        <v>59</v>
      </c>
      <c r="M16" s="212"/>
      <c r="N16" s="1">
        <v>700</v>
      </c>
      <c r="O16" s="1">
        <f>N16*E16</f>
        <v>8470</v>
      </c>
    </row>
    <row r="17" spans="3:15">
      <c r="G17" s="4"/>
      <c r="H17" s="4"/>
      <c r="I17" s="4"/>
      <c r="J17" s="4"/>
      <c r="K17" s="4"/>
      <c r="L17" s="212"/>
      <c r="M17" s="212"/>
    </row>
    <row r="18" spans="3:15" ht="45">
      <c r="C18" s="2" t="s">
        <v>38</v>
      </c>
      <c r="D18" s="1" t="s">
        <v>169</v>
      </c>
      <c r="E18" s="1">
        <v>11.5</v>
      </c>
      <c r="F18" s="1" t="s">
        <v>56</v>
      </c>
      <c r="G18" s="4">
        <v>2000</v>
      </c>
      <c r="H18" s="4">
        <f>G18*E18</f>
        <v>23000</v>
      </c>
      <c r="I18" s="4">
        <v>2400</v>
      </c>
      <c r="J18" s="4">
        <f>I18*E18</f>
        <v>27600</v>
      </c>
      <c r="K18" s="4">
        <f>J18+H18</f>
        <v>50600</v>
      </c>
      <c r="L18" s="212" t="s">
        <v>59</v>
      </c>
      <c r="M18" s="212"/>
      <c r="N18" s="1">
        <v>1000</v>
      </c>
      <c r="O18" s="1">
        <f>N18*E18</f>
        <v>11500</v>
      </c>
    </row>
    <row r="19" spans="3:15">
      <c r="J19" s="2" t="s">
        <v>57</v>
      </c>
      <c r="K19" s="5">
        <f>SUM(K6:K18)</f>
        <v>268078</v>
      </c>
      <c r="L19" s="212"/>
      <c r="M19" s="212"/>
      <c r="O19" s="2">
        <f>SUM(O6:O18)</f>
        <v>56730</v>
      </c>
    </row>
  </sheetData>
  <mergeCells count="16">
    <mergeCell ref="C12:C14"/>
    <mergeCell ref="L5:M5"/>
    <mergeCell ref="L6:M6"/>
    <mergeCell ref="L7:M7"/>
    <mergeCell ref="L8:M8"/>
    <mergeCell ref="L9:M9"/>
    <mergeCell ref="L10:M10"/>
    <mergeCell ref="L11:M11"/>
    <mergeCell ref="L12:M12"/>
    <mergeCell ref="L13:M13"/>
    <mergeCell ref="L14:M14"/>
    <mergeCell ref="L15:M15"/>
    <mergeCell ref="L16:M16"/>
    <mergeCell ref="L17:M17"/>
    <mergeCell ref="L18:M18"/>
    <mergeCell ref="L19:M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C5:L34"/>
  <sheetViews>
    <sheetView topLeftCell="A12" zoomScale="83" zoomScaleNormal="115" workbookViewId="0">
      <selection activeCell="E33" activeCellId="3" sqref="E24 E29 E31 E33"/>
    </sheetView>
  </sheetViews>
  <sheetFormatPr defaultColWidth="8.85546875" defaultRowHeight="15"/>
  <cols>
    <col min="1" max="1" width="8.85546875" style="1"/>
    <col min="2" max="2" width="6.7109375" style="1" customWidth="1"/>
    <col min="3" max="3" width="16.5703125" style="2" customWidth="1"/>
    <col min="4" max="4" width="31.42578125" style="1" customWidth="1"/>
    <col min="5" max="5" width="9.28515625" style="1" customWidth="1"/>
    <col min="6" max="6" width="37.7109375" style="1" customWidth="1"/>
    <col min="7" max="7" width="8.85546875" style="1"/>
    <col min="8" max="8" width="22" style="1" customWidth="1"/>
    <col min="9" max="9" width="8.85546875" style="1"/>
    <col min="10" max="10" width="14.42578125" style="1" customWidth="1"/>
    <col min="11" max="16384" width="8.85546875" style="1"/>
  </cols>
  <sheetData>
    <row r="5" spans="3:12" s="2" customFormat="1" ht="30">
      <c r="D5" s="2" t="s">
        <v>1</v>
      </c>
      <c r="E5" s="2" t="s">
        <v>5</v>
      </c>
      <c r="F5" s="2" t="s">
        <v>2</v>
      </c>
      <c r="G5" s="2" t="s">
        <v>5</v>
      </c>
      <c r="H5" s="2" t="s">
        <v>3</v>
      </c>
      <c r="I5" s="2" t="s">
        <v>5</v>
      </c>
      <c r="J5" s="2" t="s">
        <v>4</v>
      </c>
      <c r="K5" s="2" t="s">
        <v>21</v>
      </c>
    </row>
    <row r="6" spans="3:12" ht="60">
      <c r="C6" s="2" t="s">
        <v>0</v>
      </c>
      <c r="D6" s="186" t="s">
        <v>7</v>
      </c>
      <c r="E6" s="1">
        <v>26.74</v>
      </c>
      <c r="F6" s="186" t="s">
        <v>6</v>
      </c>
      <c r="G6" s="1">
        <v>33</v>
      </c>
      <c r="H6" s="186" t="s">
        <v>9</v>
      </c>
      <c r="I6" s="1">
        <v>27.92</v>
      </c>
      <c r="J6" s="186" t="s">
        <v>10</v>
      </c>
      <c r="K6" s="1">
        <v>18.100000000000001</v>
      </c>
      <c r="L6" s="1" t="s">
        <v>159</v>
      </c>
    </row>
    <row r="7" spans="3:12" ht="45">
      <c r="D7" s="186" t="s">
        <v>11</v>
      </c>
      <c r="E7" s="1">
        <v>26.74</v>
      </c>
      <c r="F7" s="186" t="s">
        <v>11</v>
      </c>
      <c r="G7" s="1">
        <v>33</v>
      </c>
      <c r="H7" s="186" t="s">
        <v>8</v>
      </c>
      <c r="I7" s="1">
        <v>27.92</v>
      </c>
    </row>
    <row r="8" spans="3:12" ht="45">
      <c r="D8" s="186" t="s">
        <v>14</v>
      </c>
      <c r="E8" s="1">
        <v>16.3</v>
      </c>
      <c r="F8" s="186" t="s">
        <v>12</v>
      </c>
      <c r="G8" s="1">
        <v>9.9</v>
      </c>
    </row>
    <row r="10" spans="3:12" ht="60">
      <c r="C10" s="2" t="s">
        <v>16</v>
      </c>
      <c r="D10" s="186" t="s">
        <v>7</v>
      </c>
      <c r="E10" s="1">
        <v>13.36</v>
      </c>
      <c r="F10" s="186" t="s">
        <v>6</v>
      </c>
      <c r="G10" s="1">
        <v>18.7</v>
      </c>
      <c r="H10" s="186" t="s">
        <v>9</v>
      </c>
      <c r="I10" s="1">
        <v>17.12</v>
      </c>
      <c r="J10" s="186" t="s">
        <v>10</v>
      </c>
      <c r="K10" s="1">
        <v>9</v>
      </c>
      <c r="L10" s="1" t="s">
        <v>159</v>
      </c>
    </row>
    <row r="11" spans="3:12" ht="75">
      <c r="D11" s="186" t="s">
        <v>11</v>
      </c>
      <c r="E11" s="1">
        <v>13.36</v>
      </c>
      <c r="F11" s="186" t="s">
        <v>11</v>
      </c>
      <c r="G11" s="1">
        <v>7.3</v>
      </c>
      <c r="H11" s="186" t="s">
        <v>8</v>
      </c>
      <c r="I11" s="1">
        <v>17.12</v>
      </c>
      <c r="J11" s="186" t="s">
        <v>19</v>
      </c>
      <c r="K11" s="186">
        <v>8.1</v>
      </c>
      <c r="L11" s="1" t="s">
        <v>159</v>
      </c>
    </row>
    <row r="12" spans="3:12" ht="30">
      <c r="D12" s="186" t="s">
        <v>15</v>
      </c>
      <c r="E12" s="1">
        <v>14.73</v>
      </c>
      <c r="F12" s="186" t="s">
        <v>13</v>
      </c>
      <c r="G12" s="1">
        <v>11.4</v>
      </c>
    </row>
    <row r="13" spans="3:12">
      <c r="F13" s="1" t="s">
        <v>14</v>
      </c>
      <c r="G13" s="1">
        <v>8.3000000000000007</v>
      </c>
    </row>
    <row r="15" spans="3:12" ht="60">
      <c r="C15" s="2" t="s">
        <v>17</v>
      </c>
      <c r="D15" s="186" t="s">
        <v>7</v>
      </c>
      <c r="E15" s="1">
        <v>5.16</v>
      </c>
      <c r="F15" s="186" t="s">
        <v>6</v>
      </c>
      <c r="G15" s="1">
        <v>9</v>
      </c>
      <c r="H15" s="186" t="s">
        <v>9</v>
      </c>
      <c r="I15" s="1">
        <v>9.18</v>
      </c>
      <c r="J15" s="186" t="s">
        <v>20</v>
      </c>
      <c r="K15" s="186">
        <v>8.3000000000000007</v>
      </c>
      <c r="L15" s="1" t="s">
        <v>159</v>
      </c>
    </row>
    <row r="16" spans="3:12" ht="60">
      <c r="D16" s="186" t="s">
        <v>11</v>
      </c>
      <c r="E16" s="1">
        <v>5.16</v>
      </c>
      <c r="F16" s="186" t="s">
        <v>47</v>
      </c>
      <c r="G16" s="1">
        <v>9</v>
      </c>
      <c r="H16" s="186" t="s">
        <v>13</v>
      </c>
      <c r="I16" s="1">
        <v>9.18</v>
      </c>
    </row>
    <row r="17" spans="3:12" ht="45">
      <c r="D17" s="1" t="s">
        <v>18</v>
      </c>
      <c r="E17" s="1">
        <v>4.0999999999999996</v>
      </c>
      <c r="F17" s="186" t="s">
        <v>32</v>
      </c>
      <c r="G17" s="1">
        <v>41.4</v>
      </c>
    </row>
    <row r="18" spans="3:12" ht="30">
      <c r="D18" s="186" t="s">
        <v>15</v>
      </c>
      <c r="E18" s="1">
        <v>11.9</v>
      </c>
      <c r="F18" s="186" t="s">
        <v>13</v>
      </c>
      <c r="G18" s="1">
        <v>50.4</v>
      </c>
    </row>
    <row r="19" spans="3:12" ht="60">
      <c r="C19" s="2" t="s">
        <v>22</v>
      </c>
      <c r="D19" s="1" t="s">
        <v>23</v>
      </c>
      <c r="E19" s="1">
        <v>51.5</v>
      </c>
      <c r="F19" s="186" t="s">
        <v>6</v>
      </c>
      <c r="G19" s="1">
        <v>43.6</v>
      </c>
      <c r="H19" s="186" t="s">
        <v>9</v>
      </c>
      <c r="I19" s="1">
        <v>54.4</v>
      </c>
      <c r="J19" s="186" t="s">
        <v>28</v>
      </c>
      <c r="K19" s="1">
        <v>32.5</v>
      </c>
      <c r="L19" s="1" t="s">
        <v>159</v>
      </c>
    </row>
    <row r="20" spans="3:12" ht="45">
      <c r="D20" s="1" t="s">
        <v>25</v>
      </c>
      <c r="E20" s="1">
        <v>13.6</v>
      </c>
      <c r="F20" s="186" t="s">
        <v>13</v>
      </c>
      <c r="G20" s="1">
        <v>43.6</v>
      </c>
      <c r="H20" s="186" t="s">
        <v>8</v>
      </c>
      <c r="I20" s="1">
        <v>54.4</v>
      </c>
      <c r="J20" s="1" t="s">
        <v>29</v>
      </c>
      <c r="K20" s="1">
        <v>9</v>
      </c>
      <c r="L20" s="1" t="s">
        <v>86</v>
      </c>
    </row>
    <row r="21" spans="3:12" ht="45">
      <c r="F21" s="1" t="s">
        <v>14</v>
      </c>
      <c r="G21" s="1">
        <v>33.6</v>
      </c>
      <c r="J21" s="186" t="s">
        <v>20</v>
      </c>
      <c r="K21" s="186">
        <v>20</v>
      </c>
      <c r="L21" s="1" t="s">
        <v>159</v>
      </c>
    </row>
    <row r="22" spans="3:12" ht="45">
      <c r="F22" s="186" t="s">
        <v>24</v>
      </c>
      <c r="G22" s="1">
        <v>71.8</v>
      </c>
    </row>
    <row r="23" spans="3:12">
      <c r="F23" s="1" t="s">
        <v>20</v>
      </c>
      <c r="G23" s="1">
        <v>14.4</v>
      </c>
    </row>
    <row r="24" spans="3:12" ht="60">
      <c r="C24" s="2" t="s">
        <v>34</v>
      </c>
      <c r="D24" s="1" t="s">
        <v>23</v>
      </c>
      <c r="E24" s="1">
        <v>57.7</v>
      </c>
      <c r="F24" s="186" t="s">
        <v>6</v>
      </c>
      <c r="G24" s="1">
        <v>35.909999999999997</v>
      </c>
      <c r="H24" s="186" t="s">
        <v>9</v>
      </c>
      <c r="I24" s="1">
        <v>57.7</v>
      </c>
      <c r="J24" s="186" t="s">
        <v>29</v>
      </c>
      <c r="K24" s="1">
        <v>6</v>
      </c>
      <c r="L24" s="1" t="s">
        <v>86</v>
      </c>
    </row>
    <row r="25" spans="3:12" ht="45">
      <c r="F25" s="186" t="s">
        <v>13</v>
      </c>
      <c r="G25" s="1">
        <v>35.909999999999997</v>
      </c>
      <c r="H25" s="186" t="s">
        <v>26</v>
      </c>
      <c r="I25" s="1">
        <v>27.5</v>
      </c>
      <c r="J25" s="186" t="s">
        <v>20</v>
      </c>
      <c r="K25" s="186">
        <v>22.6</v>
      </c>
      <c r="L25" s="1" t="s">
        <v>159</v>
      </c>
    </row>
    <row r="26" spans="3:12" ht="45">
      <c r="F26" s="1" t="s">
        <v>14</v>
      </c>
      <c r="G26" s="1">
        <v>4.3</v>
      </c>
      <c r="H26" s="186" t="s">
        <v>8</v>
      </c>
      <c r="I26" s="1">
        <v>30.2</v>
      </c>
      <c r="J26" s="186" t="s">
        <v>35</v>
      </c>
      <c r="K26" s="1">
        <v>15.5</v>
      </c>
      <c r="L26" s="1" t="s">
        <v>159</v>
      </c>
    </row>
    <row r="27" spans="3:12" ht="45">
      <c r="F27" s="186" t="s">
        <v>24</v>
      </c>
      <c r="G27" s="1">
        <v>53.82</v>
      </c>
    </row>
    <row r="28" spans="3:12" ht="30">
      <c r="F28" s="1" t="s">
        <v>27</v>
      </c>
      <c r="G28" s="1">
        <v>4.2</v>
      </c>
    </row>
    <row r="29" spans="3:12" ht="45">
      <c r="C29" s="2" t="s">
        <v>36</v>
      </c>
      <c r="D29" s="1" t="s">
        <v>23</v>
      </c>
      <c r="E29" s="1">
        <v>29</v>
      </c>
      <c r="F29" s="186" t="s">
        <v>24</v>
      </c>
      <c r="G29" s="1">
        <v>46.5</v>
      </c>
      <c r="H29" s="186" t="s">
        <v>9</v>
      </c>
      <c r="I29" s="1">
        <v>29.4</v>
      </c>
      <c r="J29" s="1" t="s">
        <v>39</v>
      </c>
    </row>
    <row r="30" spans="3:12" ht="30">
      <c r="H30" s="186" t="s">
        <v>43</v>
      </c>
      <c r="I30" s="1">
        <v>29.4</v>
      </c>
    </row>
    <row r="31" spans="3:12" ht="45">
      <c r="C31" s="2" t="s">
        <v>37</v>
      </c>
      <c r="D31" s="1" t="s">
        <v>23</v>
      </c>
      <c r="E31" s="1">
        <v>15.1</v>
      </c>
      <c r="F31" s="186" t="s">
        <v>24</v>
      </c>
      <c r="G31" s="1">
        <v>34.299999999999997</v>
      </c>
      <c r="H31" s="186" t="s">
        <v>9</v>
      </c>
      <c r="I31" s="1">
        <v>15.1</v>
      </c>
      <c r="J31" s="1" t="s">
        <v>39</v>
      </c>
    </row>
    <row r="32" spans="3:12" ht="30">
      <c r="H32" s="186" t="s">
        <v>43</v>
      </c>
      <c r="I32" s="1">
        <v>15.1</v>
      </c>
    </row>
    <row r="33" spans="3:10" ht="45">
      <c r="C33" s="2" t="s">
        <v>38</v>
      </c>
      <c r="D33" s="1" t="s">
        <v>40</v>
      </c>
      <c r="E33" s="1">
        <v>15.1</v>
      </c>
      <c r="F33" s="186" t="s">
        <v>41</v>
      </c>
      <c r="G33" s="1">
        <v>11.5</v>
      </c>
      <c r="H33" s="186" t="s">
        <v>44</v>
      </c>
      <c r="I33" s="1">
        <v>1.5</v>
      </c>
      <c r="J33" s="1" t="s">
        <v>39</v>
      </c>
    </row>
    <row r="34" spans="3:10" ht="30">
      <c r="F34" s="186" t="s">
        <v>42</v>
      </c>
      <c r="G34" s="1">
        <v>11.5</v>
      </c>
      <c r="H34" s="186" t="s">
        <v>42</v>
      </c>
      <c r="I34" s="1">
        <v>1.5</v>
      </c>
    </row>
  </sheetData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35"/>
  <sheetViews>
    <sheetView topLeftCell="A5" zoomScale="94" workbookViewId="0">
      <pane ySplit="4" topLeftCell="A54" activePane="bottomLeft" state="frozen"/>
      <selection activeCell="A5" sqref="A5"/>
      <selection pane="bottomLeft" activeCell="B76" sqref="B76"/>
    </sheetView>
  </sheetViews>
  <sheetFormatPr defaultColWidth="10" defaultRowHeight="15.75" outlineLevelRow="1"/>
  <cols>
    <col min="1" max="1" width="5.5703125" style="6" customWidth="1"/>
    <col min="2" max="2" width="54.140625" style="7" customWidth="1"/>
    <col min="3" max="3" width="20.5703125" style="8" customWidth="1"/>
    <col min="4" max="4" width="11.7109375" style="9" customWidth="1"/>
    <col min="5" max="5" width="13.7109375" style="10" customWidth="1"/>
    <col min="6" max="6" width="15.140625" style="182" hidden="1" customWidth="1"/>
    <col min="7" max="7" width="19.42578125" style="9" customWidth="1"/>
    <col min="8" max="8" width="16.7109375" style="9" customWidth="1"/>
    <col min="9" max="9" width="16.28515625" style="9" customWidth="1"/>
    <col min="10" max="10" width="17.7109375" style="9" customWidth="1"/>
    <col min="11" max="11" width="16.28515625" style="184" bestFit="1" customWidth="1"/>
    <col min="12" max="12" width="19.85546875" style="183" hidden="1" customWidth="1"/>
    <col min="13" max="13" width="21.85546875" style="185" hidden="1" customWidth="1"/>
    <col min="14" max="14" width="20.140625" style="8" hidden="1" customWidth="1"/>
    <col min="15" max="15" width="21.7109375" style="11" hidden="1" customWidth="1"/>
    <col min="16" max="16" width="21.28515625" style="8" hidden="1" customWidth="1"/>
    <col min="17" max="17" width="25.42578125" style="8" hidden="1" customWidth="1"/>
    <col min="18" max="18" width="17.28515625" style="8" bestFit="1" customWidth="1"/>
    <col min="19" max="19" width="16.28515625" style="8" bestFit="1" customWidth="1"/>
    <col min="20" max="20" width="21.7109375" style="8" bestFit="1" customWidth="1"/>
    <col min="21" max="22" width="16.28515625" style="8" bestFit="1" customWidth="1"/>
    <col min="23" max="23" width="14.42578125" style="8" bestFit="1" customWidth="1"/>
    <col min="24" max="1024" width="9.42578125" style="8" customWidth="1"/>
    <col min="1025" max="16384" width="10" style="12"/>
  </cols>
  <sheetData>
    <row r="1" spans="1:1024">
      <c r="F1" s="6"/>
      <c r="K1" s="9"/>
      <c r="L1" s="8"/>
      <c r="M1" s="8"/>
    </row>
    <row r="2" spans="1:1024">
      <c r="A2" s="13"/>
      <c r="B2" s="14"/>
      <c r="E2" s="15"/>
      <c r="F2" s="13"/>
      <c r="G2" s="16"/>
      <c r="H2" s="16"/>
      <c r="I2" s="16"/>
      <c r="K2" s="16"/>
      <c r="L2" s="17"/>
      <c r="M2" s="17"/>
    </row>
    <row r="3" spans="1:1024">
      <c r="A3" s="13"/>
      <c r="B3" s="15"/>
      <c r="C3" s="9"/>
      <c r="D3" s="18" t="s">
        <v>62</v>
      </c>
      <c r="E3" s="19"/>
      <c r="F3" s="13"/>
      <c r="G3" s="20" t="s">
        <v>49</v>
      </c>
      <c r="H3" s="20"/>
      <c r="J3" s="247" t="s">
        <v>63</v>
      </c>
      <c r="K3" s="247"/>
      <c r="L3" s="16"/>
      <c r="M3" s="16"/>
      <c r="N3" s="9"/>
      <c r="O3" s="22"/>
      <c r="P3" s="9"/>
      <c r="Q3" s="9"/>
      <c r="R3" s="9"/>
      <c r="S3" s="9"/>
      <c r="T3" s="9"/>
      <c r="U3" s="9"/>
      <c r="V3" s="9"/>
    </row>
    <row r="4" spans="1:1024" ht="16.5" thickBot="1">
      <c r="A4" s="13"/>
      <c r="B4" s="10"/>
      <c r="C4" s="9"/>
      <c r="D4" s="18" t="s">
        <v>64</v>
      </c>
      <c r="E4" s="19"/>
      <c r="F4" s="13"/>
      <c r="G4" s="123" t="s">
        <v>48</v>
      </c>
      <c r="H4" s="123"/>
      <c r="J4" s="123" t="s">
        <v>49</v>
      </c>
      <c r="K4" s="123">
        <v>1</v>
      </c>
      <c r="L4" s="16"/>
      <c r="M4" s="16"/>
      <c r="N4" s="9"/>
      <c r="O4" s="22"/>
      <c r="P4" s="9"/>
      <c r="Q4" s="9"/>
      <c r="R4" s="9"/>
      <c r="S4" s="9"/>
      <c r="T4" s="9"/>
      <c r="U4" s="9"/>
      <c r="V4" s="9"/>
    </row>
    <row r="5" spans="1:1024" ht="20.25" customHeight="1" thickBot="1">
      <c r="A5" s="24"/>
      <c r="B5" s="25"/>
      <c r="C5" s="26"/>
      <c r="D5" s="26"/>
      <c r="E5" s="27"/>
      <c r="F5" s="28"/>
      <c r="G5" s="248" t="s">
        <v>69</v>
      </c>
      <c r="H5" s="248"/>
      <c r="I5" s="248"/>
      <c r="J5" s="248"/>
      <c r="K5" s="29">
        <f>K187</f>
        <v>5765850.0700000003</v>
      </c>
      <c r="L5" s="29"/>
      <c r="M5" s="248" t="s">
        <v>70</v>
      </c>
      <c r="N5" s="248"/>
      <c r="O5" s="248"/>
      <c r="P5" s="248"/>
      <c r="Q5" s="29" t="e">
        <f>Q187</f>
        <v>#REF!</v>
      </c>
      <c r="AMF5" s="12"/>
      <c r="AMG5" s="12"/>
      <c r="AMH5" s="12"/>
      <c r="AMI5" s="12"/>
      <c r="AMJ5" s="12"/>
    </row>
    <row r="6" spans="1:1024" ht="24" customHeight="1">
      <c r="A6" s="252" t="s">
        <v>71</v>
      </c>
      <c r="B6" s="254" t="s">
        <v>72</v>
      </c>
      <c r="C6" s="245" t="s">
        <v>73</v>
      </c>
      <c r="D6" s="245" t="s">
        <v>74</v>
      </c>
      <c r="E6" s="256" t="s">
        <v>75</v>
      </c>
      <c r="F6" s="243" t="s">
        <v>76</v>
      </c>
      <c r="G6" s="245" t="s">
        <v>77</v>
      </c>
      <c r="H6" s="245"/>
      <c r="I6" s="245" t="s">
        <v>78</v>
      </c>
      <c r="J6" s="245"/>
      <c r="K6" s="245" t="s">
        <v>79</v>
      </c>
      <c r="L6" s="245" t="s">
        <v>76</v>
      </c>
      <c r="M6" s="245" t="s">
        <v>77</v>
      </c>
      <c r="N6" s="245"/>
      <c r="O6" s="245" t="s">
        <v>78</v>
      </c>
      <c r="P6" s="245"/>
      <c r="Q6" s="249" t="s">
        <v>79</v>
      </c>
      <c r="AMF6" s="12"/>
      <c r="AMG6" s="12"/>
      <c r="AMH6" s="12"/>
      <c r="AMI6" s="12"/>
      <c r="AMJ6" s="12"/>
    </row>
    <row r="7" spans="1:1024" ht="27.75" customHeight="1" thickBot="1">
      <c r="A7" s="253"/>
      <c r="B7" s="255"/>
      <c r="C7" s="246"/>
      <c r="D7" s="246"/>
      <c r="E7" s="257"/>
      <c r="F7" s="244"/>
      <c r="G7" s="30" t="s">
        <v>80</v>
      </c>
      <c r="H7" s="30" t="s">
        <v>79</v>
      </c>
      <c r="I7" s="30" t="s">
        <v>81</v>
      </c>
      <c r="J7" s="30" t="s">
        <v>79</v>
      </c>
      <c r="K7" s="246"/>
      <c r="L7" s="246"/>
      <c r="M7" s="30" t="s">
        <v>82</v>
      </c>
      <c r="N7" s="30" t="s">
        <v>79</v>
      </c>
      <c r="O7" s="30" t="s">
        <v>81</v>
      </c>
      <c r="P7" s="30" t="s">
        <v>79</v>
      </c>
      <c r="Q7" s="250"/>
      <c r="AMF7" s="12"/>
      <c r="AMG7" s="12"/>
      <c r="AMH7" s="12"/>
      <c r="AMI7" s="12"/>
      <c r="AMJ7" s="12"/>
    </row>
    <row r="8" spans="1:1024" s="6" customFormat="1" ht="23.25" customHeight="1" thickBot="1">
      <c r="A8" s="31">
        <v>1</v>
      </c>
      <c r="B8" s="32">
        <v>2</v>
      </c>
      <c r="C8" s="33"/>
      <c r="D8" s="33">
        <v>3</v>
      </c>
      <c r="E8" s="32">
        <v>4</v>
      </c>
      <c r="F8" s="33"/>
      <c r="G8" s="33">
        <v>5</v>
      </c>
      <c r="H8" s="33">
        <v>6</v>
      </c>
      <c r="I8" s="33">
        <v>7</v>
      </c>
      <c r="J8" s="33">
        <v>8</v>
      </c>
      <c r="K8" s="33">
        <v>9</v>
      </c>
      <c r="L8" s="34"/>
      <c r="M8" s="35">
        <v>5</v>
      </c>
      <c r="N8" s="35">
        <v>6</v>
      </c>
      <c r="O8" s="35">
        <v>7</v>
      </c>
      <c r="P8" s="35">
        <v>8</v>
      </c>
      <c r="Q8" s="35">
        <v>9</v>
      </c>
    </row>
    <row r="9" spans="1:1024" outlineLevel="1">
      <c r="A9" s="251" t="s">
        <v>266</v>
      </c>
      <c r="B9" s="251"/>
      <c r="C9" s="251"/>
      <c r="D9" s="251"/>
      <c r="E9" s="251"/>
      <c r="F9" s="251"/>
      <c r="G9" s="251"/>
      <c r="H9" s="251"/>
      <c r="I9" s="251"/>
      <c r="J9" s="251"/>
      <c r="K9" s="36"/>
      <c r="L9" s="37"/>
      <c r="M9" s="233" t="s">
        <v>83</v>
      </c>
      <c r="N9" s="233"/>
      <c r="O9" s="233"/>
      <c r="P9" s="233"/>
      <c r="Q9" s="38"/>
      <c r="AMF9" s="12"/>
      <c r="AMG9" s="12"/>
      <c r="AMH9" s="12"/>
      <c r="AMI9" s="12"/>
      <c r="AMJ9" s="12"/>
    </row>
    <row r="10" spans="1:1024" outlineLevel="1">
      <c r="A10" s="39">
        <v>1</v>
      </c>
      <c r="B10" s="40" t="s">
        <v>84</v>
      </c>
      <c r="C10" s="41"/>
      <c r="D10" s="41" t="s">
        <v>85</v>
      </c>
      <c r="E10" s="42">
        <v>1</v>
      </c>
      <c r="F10" s="39"/>
      <c r="G10" s="41"/>
      <c r="H10" s="18">
        <f>E10*G10</f>
        <v>0</v>
      </c>
      <c r="I10" s="41">
        <v>10000</v>
      </c>
      <c r="J10" s="41">
        <f>I10*E10</f>
        <v>10000</v>
      </c>
      <c r="K10" s="18">
        <f>H10+J10</f>
        <v>10000</v>
      </c>
      <c r="L10" s="18"/>
      <c r="M10" s="18">
        <f>$H$3*G10</f>
        <v>0</v>
      </c>
      <c r="N10" s="18">
        <f>E10*M10</f>
        <v>0</v>
      </c>
      <c r="O10" s="18">
        <f>$H$4*I10</f>
        <v>0</v>
      </c>
      <c r="P10" s="18">
        <f>E10*O10</f>
        <v>0</v>
      </c>
      <c r="Q10" s="43">
        <f>N10+P10</f>
        <v>0</v>
      </c>
      <c r="AMF10" s="12"/>
      <c r="AMG10" s="12"/>
      <c r="AMH10" s="12"/>
      <c r="AMI10" s="12"/>
      <c r="AMJ10" s="12"/>
    </row>
    <row r="11" spans="1:1024" outlineLevel="1">
      <c r="A11" s="39"/>
      <c r="B11" s="40" t="s">
        <v>226</v>
      </c>
      <c r="C11" s="195"/>
      <c r="D11" s="41" t="s">
        <v>56</v>
      </c>
      <c r="E11" s="197">
        <v>60.8</v>
      </c>
      <c r="F11" s="39"/>
      <c r="G11" s="41"/>
      <c r="H11" s="18"/>
      <c r="I11" s="196">
        <v>600</v>
      </c>
      <c r="J11" s="41">
        <f>ROUND(E11*I11,2)</f>
        <v>36480</v>
      </c>
      <c r="K11" s="18"/>
      <c r="L11" s="18"/>
      <c r="M11" s="18"/>
      <c r="N11" s="18"/>
      <c r="O11" s="18"/>
      <c r="P11" s="18"/>
      <c r="Q11" s="43"/>
      <c r="AMF11" s="12"/>
      <c r="AMG11" s="12"/>
      <c r="AMH11" s="12"/>
      <c r="AMI11" s="12"/>
      <c r="AMJ11" s="12"/>
    </row>
    <row r="12" spans="1:1024" outlineLevel="1">
      <c r="A12" s="39"/>
      <c r="B12" s="40" t="s">
        <v>259</v>
      </c>
      <c r="C12" s="195"/>
      <c r="D12" s="41" t="s">
        <v>56</v>
      </c>
      <c r="E12" s="197">
        <v>10</v>
      </c>
      <c r="F12" s="39"/>
      <c r="G12" s="41"/>
      <c r="H12" s="18"/>
      <c r="I12" s="196">
        <v>700</v>
      </c>
      <c r="J12" s="41">
        <f t="shared" ref="J12:J34" si="0">ROUND(E12*I12,2)</f>
        <v>7000</v>
      </c>
      <c r="K12" s="18"/>
      <c r="L12" s="18"/>
      <c r="M12" s="18"/>
      <c r="N12" s="18"/>
      <c r="O12" s="18"/>
      <c r="P12" s="18"/>
      <c r="Q12" s="43"/>
      <c r="AMF12" s="12"/>
      <c r="AMG12" s="12"/>
      <c r="AMH12" s="12"/>
      <c r="AMI12" s="12"/>
      <c r="AMJ12" s="12"/>
    </row>
    <row r="13" spans="1:1024" outlineLevel="1">
      <c r="A13" s="39"/>
      <c r="B13" s="40" t="s">
        <v>227</v>
      </c>
      <c r="C13" s="195"/>
      <c r="D13" s="41" t="s">
        <v>56</v>
      </c>
      <c r="E13" s="197">
        <v>8</v>
      </c>
      <c r="F13" s="39"/>
      <c r="G13" s="41"/>
      <c r="H13" s="18"/>
      <c r="I13" s="196">
        <v>800</v>
      </c>
      <c r="J13" s="41">
        <f t="shared" si="0"/>
        <v>6400</v>
      </c>
      <c r="K13" s="18"/>
      <c r="L13" s="18"/>
      <c r="M13" s="18"/>
      <c r="N13" s="18"/>
      <c r="O13" s="18"/>
      <c r="P13" s="18"/>
      <c r="Q13" s="43"/>
      <c r="AMF13" s="12"/>
      <c r="AMG13" s="12"/>
      <c r="AMH13" s="12"/>
      <c r="AMI13" s="12"/>
      <c r="AMJ13" s="12"/>
    </row>
    <row r="14" spans="1:1024" outlineLevel="1">
      <c r="A14" s="39"/>
      <c r="B14" s="40" t="s">
        <v>228</v>
      </c>
      <c r="C14" s="195"/>
      <c r="D14" s="41" t="s">
        <v>56</v>
      </c>
      <c r="E14" s="198">
        <v>10</v>
      </c>
      <c r="F14" s="39"/>
      <c r="G14" s="41"/>
      <c r="H14" s="18"/>
      <c r="I14" s="196">
        <v>1000</v>
      </c>
      <c r="J14" s="41">
        <f t="shared" si="0"/>
        <v>10000</v>
      </c>
      <c r="K14" s="18"/>
      <c r="L14" s="18"/>
      <c r="M14" s="18"/>
      <c r="N14" s="18"/>
      <c r="O14" s="18"/>
      <c r="P14" s="18"/>
      <c r="Q14" s="43"/>
      <c r="AMF14" s="12"/>
      <c r="AMG14" s="12"/>
      <c r="AMH14" s="12"/>
      <c r="AMI14" s="12"/>
      <c r="AMJ14" s="12"/>
    </row>
    <row r="15" spans="1:1024" outlineLevel="1">
      <c r="A15" s="39"/>
      <c r="B15" s="40" t="s">
        <v>229</v>
      </c>
      <c r="C15" s="195"/>
      <c r="D15" s="41" t="s">
        <v>86</v>
      </c>
      <c r="E15" s="198">
        <v>1</v>
      </c>
      <c r="F15" s="39"/>
      <c r="G15" s="41"/>
      <c r="H15" s="18"/>
      <c r="I15" s="196">
        <v>1000</v>
      </c>
      <c r="J15" s="41">
        <f t="shared" si="0"/>
        <v>1000</v>
      </c>
      <c r="K15" s="18"/>
      <c r="L15" s="18"/>
      <c r="M15" s="18"/>
      <c r="N15" s="18"/>
      <c r="O15" s="18"/>
      <c r="P15" s="18"/>
      <c r="Q15" s="43"/>
      <c r="AMF15" s="12"/>
      <c r="AMG15" s="12"/>
      <c r="AMH15" s="12"/>
      <c r="AMI15" s="12"/>
      <c r="AMJ15" s="12"/>
    </row>
    <row r="16" spans="1:1024" outlineLevel="1">
      <c r="A16" s="39"/>
      <c r="B16" s="40" t="s">
        <v>230</v>
      </c>
      <c r="C16" s="195"/>
      <c r="D16" s="41" t="s">
        <v>86</v>
      </c>
      <c r="E16" s="198">
        <v>1</v>
      </c>
      <c r="F16" s="39"/>
      <c r="G16" s="41"/>
      <c r="H16" s="18"/>
      <c r="I16" s="196">
        <v>1000</v>
      </c>
      <c r="J16" s="41">
        <f t="shared" si="0"/>
        <v>1000</v>
      </c>
      <c r="K16" s="18"/>
      <c r="L16" s="18"/>
      <c r="M16" s="18"/>
      <c r="N16" s="18"/>
      <c r="O16" s="18"/>
      <c r="P16" s="18"/>
      <c r="Q16" s="43"/>
      <c r="AMF16" s="12"/>
      <c r="AMG16" s="12"/>
      <c r="AMH16" s="12"/>
      <c r="AMI16" s="12"/>
      <c r="AMJ16" s="12"/>
    </row>
    <row r="17" spans="1:1024" outlineLevel="1">
      <c r="A17" s="39"/>
      <c r="B17" s="40" t="s">
        <v>238</v>
      </c>
      <c r="C17" s="195"/>
      <c r="D17" s="41" t="s">
        <v>231</v>
      </c>
      <c r="E17" s="197">
        <v>0.17</v>
      </c>
      <c r="F17" s="39"/>
      <c r="G17" s="41"/>
      <c r="H17" s="18"/>
      <c r="I17" s="196">
        <v>12000</v>
      </c>
      <c r="J17" s="41">
        <f t="shared" si="0"/>
        <v>2040</v>
      </c>
      <c r="K17" s="18"/>
      <c r="L17" s="18"/>
      <c r="M17" s="18"/>
      <c r="N17" s="18"/>
      <c r="O17" s="18"/>
      <c r="P17" s="18"/>
      <c r="Q17" s="43"/>
      <c r="AMF17" s="12"/>
      <c r="AMG17" s="12"/>
      <c r="AMH17" s="12"/>
      <c r="AMI17" s="12"/>
      <c r="AMJ17" s="12"/>
    </row>
    <row r="18" spans="1:1024" outlineLevel="1">
      <c r="A18" s="39"/>
      <c r="B18" s="40" t="s">
        <v>232</v>
      </c>
      <c r="C18" s="195"/>
      <c r="D18" s="41" t="s">
        <v>114</v>
      </c>
      <c r="E18" s="198">
        <v>1</v>
      </c>
      <c r="F18" s="39"/>
      <c r="G18" s="41"/>
      <c r="H18" s="18"/>
      <c r="I18" s="196">
        <v>2000</v>
      </c>
      <c r="J18" s="41">
        <f t="shared" si="0"/>
        <v>2000</v>
      </c>
      <c r="K18" s="18"/>
      <c r="L18" s="18"/>
      <c r="M18" s="18"/>
      <c r="N18" s="18"/>
      <c r="O18" s="18"/>
      <c r="P18" s="18"/>
      <c r="Q18" s="43"/>
      <c r="AMF18" s="12"/>
      <c r="AMG18" s="12"/>
      <c r="AMH18" s="12"/>
      <c r="AMI18" s="12"/>
      <c r="AMJ18" s="12"/>
    </row>
    <row r="19" spans="1:1024" outlineLevel="1">
      <c r="A19" s="39"/>
      <c r="B19" s="40" t="s">
        <v>233</v>
      </c>
      <c r="C19" s="196"/>
      <c r="D19" s="41" t="s">
        <v>114</v>
      </c>
      <c r="E19" s="197">
        <v>1</v>
      </c>
      <c r="F19" s="39"/>
      <c r="G19" s="41"/>
      <c r="H19" s="18"/>
      <c r="I19" s="41">
        <v>10000</v>
      </c>
      <c r="J19" s="41">
        <f t="shared" si="0"/>
        <v>10000</v>
      </c>
      <c r="K19" s="18"/>
      <c r="L19" s="18"/>
      <c r="M19" s="18"/>
      <c r="N19" s="18"/>
      <c r="O19" s="18"/>
      <c r="P19" s="18"/>
      <c r="Q19" s="43"/>
      <c r="AMF19" s="12"/>
      <c r="AMG19" s="12"/>
      <c r="AMH19" s="12"/>
      <c r="AMI19" s="12"/>
      <c r="AMJ19" s="12"/>
    </row>
    <row r="20" spans="1:1024" outlineLevel="1">
      <c r="A20" s="39"/>
      <c r="B20" s="40" t="s">
        <v>234</v>
      </c>
      <c r="C20" s="41"/>
      <c r="D20" s="41" t="s">
        <v>56</v>
      </c>
      <c r="E20" s="42">
        <v>58.5</v>
      </c>
      <c r="F20" s="39"/>
      <c r="G20" s="41"/>
      <c r="H20" s="18"/>
      <c r="I20" s="41">
        <v>1000</v>
      </c>
      <c r="J20" s="41">
        <f t="shared" si="0"/>
        <v>58500</v>
      </c>
      <c r="K20" s="18"/>
      <c r="L20" s="18"/>
      <c r="M20" s="18"/>
      <c r="N20" s="18"/>
      <c r="O20" s="18"/>
      <c r="P20" s="18"/>
      <c r="Q20" s="43"/>
      <c r="AMF20" s="12"/>
      <c r="AMG20" s="12"/>
      <c r="AMH20" s="12"/>
      <c r="AMI20" s="12"/>
      <c r="AMJ20" s="12"/>
    </row>
    <row r="21" spans="1:1024" outlineLevel="1">
      <c r="A21" s="39"/>
      <c r="B21" s="40" t="s">
        <v>235</v>
      </c>
      <c r="C21" s="41"/>
      <c r="D21" s="41" t="s">
        <v>56</v>
      </c>
      <c r="E21" s="42">
        <v>38</v>
      </c>
      <c r="F21" s="39"/>
      <c r="G21" s="41"/>
      <c r="H21" s="18"/>
      <c r="I21" s="41">
        <v>100</v>
      </c>
      <c r="J21" s="41">
        <f t="shared" si="0"/>
        <v>3800</v>
      </c>
      <c r="K21" s="18"/>
      <c r="L21" s="18"/>
      <c r="M21" s="18"/>
      <c r="N21" s="18"/>
      <c r="O21" s="18"/>
      <c r="P21" s="18"/>
      <c r="Q21" s="43"/>
      <c r="AMF21" s="12"/>
      <c r="AMG21" s="12"/>
      <c r="AMH21" s="12"/>
      <c r="AMI21" s="12"/>
      <c r="AMJ21" s="12"/>
    </row>
    <row r="22" spans="1:1024" ht="31.5" outlineLevel="1">
      <c r="A22" s="39"/>
      <c r="B22" s="40" t="s">
        <v>260</v>
      </c>
      <c r="C22" s="41"/>
      <c r="D22" s="41" t="s">
        <v>56</v>
      </c>
      <c r="E22" s="42">
        <v>39</v>
      </c>
      <c r="F22" s="39"/>
      <c r="G22" s="41"/>
      <c r="H22" s="18"/>
      <c r="I22" s="41">
        <v>700</v>
      </c>
      <c r="J22" s="41">
        <f t="shared" si="0"/>
        <v>27300</v>
      </c>
      <c r="K22" s="18"/>
      <c r="L22" s="18"/>
      <c r="M22" s="18"/>
      <c r="N22" s="18"/>
      <c r="O22" s="18"/>
      <c r="P22" s="18"/>
      <c r="Q22" s="43"/>
      <c r="AMF22" s="12"/>
      <c r="AMG22" s="12"/>
      <c r="AMH22" s="12"/>
      <c r="AMI22" s="12"/>
      <c r="AMJ22" s="12"/>
    </row>
    <row r="23" spans="1:1024" outlineLevel="1">
      <c r="A23" s="39"/>
      <c r="B23" s="40" t="s">
        <v>236</v>
      </c>
      <c r="C23" s="41"/>
      <c r="D23" s="41" t="s">
        <v>86</v>
      </c>
      <c r="E23" s="42">
        <v>10</v>
      </c>
      <c r="F23" s="39"/>
      <c r="G23" s="41"/>
      <c r="H23" s="18"/>
      <c r="I23" s="41">
        <f>700*2.2</f>
        <v>1540.0000000000002</v>
      </c>
      <c r="J23" s="41">
        <f t="shared" si="0"/>
        <v>15400</v>
      </c>
      <c r="K23" s="18"/>
      <c r="L23" s="18"/>
      <c r="M23" s="18"/>
      <c r="N23" s="18"/>
      <c r="O23" s="18"/>
      <c r="P23" s="18"/>
      <c r="Q23" s="43"/>
      <c r="AMF23" s="12"/>
      <c r="AMG23" s="12"/>
      <c r="AMH23" s="12"/>
      <c r="AMI23" s="12"/>
      <c r="AMJ23" s="12"/>
    </row>
    <row r="24" spans="1:1024" outlineLevel="1">
      <c r="A24" s="39"/>
      <c r="B24" s="40" t="s">
        <v>237</v>
      </c>
      <c r="C24" s="41"/>
      <c r="D24" s="41" t="s">
        <v>91</v>
      </c>
      <c r="E24" s="42">
        <v>40</v>
      </c>
      <c r="F24" s="39"/>
      <c r="G24" s="41"/>
      <c r="H24" s="18"/>
      <c r="I24" s="41">
        <f>150*2</f>
        <v>300</v>
      </c>
      <c r="J24" s="41">
        <f t="shared" si="0"/>
        <v>12000</v>
      </c>
      <c r="K24" s="18"/>
      <c r="L24" s="18"/>
      <c r="M24" s="18"/>
      <c r="N24" s="18"/>
      <c r="O24" s="18"/>
      <c r="P24" s="18"/>
      <c r="Q24" s="43"/>
      <c r="AMF24" s="12"/>
      <c r="AMG24" s="12"/>
      <c r="AMH24" s="12"/>
      <c r="AMI24" s="12"/>
      <c r="AMJ24" s="12"/>
    </row>
    <row r="25" spans="1:1024" outlineLevel="1">
      <c r="A25" s="39"/>
      <c r="B25" s="40" t="s">
        <v>239</v>
      </c>
      <c r="C25" s="41"/>
      <c r="D25" s="41" t="s">
        <v>123</v>
      </c>
      <c r="E25" s="42">
        <v>15.5</v>
      </c>
      <c r="F25" s="39"/>
      <c r="G25" s="41"/>
      <c r="H25" s="18"/>
      <c r="I25" s="41">
        <f>700*2</f>
        <v>1400</v>
      </c>
      <c r="J25" s="41">
        <f t="shared" si="0"/>
        <v>21700</v>
      </c>
      <c r="K25" s="18"/>
      <c r="L25" s="18"/>
      <c r="M25" s="18"/>
      <c r="N25" s="18"/>
      <c r="O25" s="18"/>
      <c r="P25" s="18"/>
      <c r="Q25" s="43"/>
      <c r="AMF25" s="12"/>
      <c r="AMG25" s="12"/>
      <c r="AMH25" s="12"/>
      <c r="AMI25" s="12"/>
      <c r="AMJ25" s="12"/>
    </row>
    <row r="26" spans="1:1024" outlineLevel="1">
      <c r="A26" s="39"/>
      <c r="B26" s="40" t="s">
        <v>240</v>
      </c>
      <c r="C26" s="41"/>
      <c r="D26" s="41" t="s">
        <v>86</v>
      </c>
      <c r="E26" s="42"/>
      <c r="F26" s="39"/>
      <c r="G26" s="41"/>
      <c r="H26" s="18"/>
      <c r="I26" s="41">
        <f>500*2</f>
        <v>1000</v>
      </c>
      <c r="J26" s="41">
        <f t="shared" si="0"/>
        <v>0</v>
      </c>
      <c r="K26" s="18"/>
      <c r="L26" s="18"/>
      <c r="M26" s="18"/>
      <c r="N26" s="18"/>
      <c r="O26" s="18"/>
      <c r="P26" s="18"/>
      <c r="Q26" s="43"/>
      <c r="AMF26" s="12"/>
      <c r="AMG26" s="12"/>
      <c r="AMH26" s="12"/>
      <c r="AMI26" s="12"/>
      <c r="AMJ26" s="12"/>
    </row>
    <row r="27" spans="1:1024" outlineLevel="1">
      <c r="A27" s="39"/>
      <c r="B27" s="40" t="s">
        <v>241</v>
      </c>
      <c r="C27" s="41"/>
      <c r="D27" s="41" t="s">
        <v>86</v>
      </c>
      <c r="E27" s="42"/>
      <c r="F27" s="39"/>
      <c r="G27" s="41"/>
      <c r="H27" s="18"/>
      <c r="I27" s="41">
        <f>100*2</f>
        <v>200</v>
      </c>
      <c r="J27" s="41">
        <f t="shared" si="0"/>
        <v>0</v>
      </c>
      <c r="K27" s="18"/>
      <c r="L27" s="18"/>
      <c r="M27" s="18"/>
      <c r="N27" s="18"/>
      <c r="O27" s="18"/>
      <c r="P27" s="18"/>
      <c r="Q27" s="43"/>
      <c r="AMF27" s="12"/>
      <c r="AMG27" s="12"/>
      <c r="AMH27" s="12"/>
      <c r="AMI27" s="12"/>
      <c r="AMJ27" s="12"/>
    </row>
    <row r="28" spans="1:1024" outlineLevel="1">
      <c r="A28" s="39"/>
      <c r="B28" s="52" t="s">
        <v>264</v>
      </c>
      <c r="C28" s="71"/>
      <c r="D28" s="72" t="s">
        <v>114</v>
      </c>
      <c r="E28" s="42">
        <v>1</v>
      </c>
      <c r="F28" s="39"/>
      <c r="G28" s="41">
        <v>4550</v>
      </c>
      <c r="H28" s="18">
        <f>E28*G28</f>
        <v>4550</v>
      </c>
      <c r="I28" s="41">
        <f>7000*4</f>
        <v>28000</v>
      </c>
      <c r="J28" s="41">
        <f t="shared" ref="J28:J29" si="1">E28*I28</f>
        <v>28000</v>
      </c>
      <c r="K28" s="41">
        <f t="shared" ref="K28:K30" si="2">H28+J28</f>
        <v>32550</v>
      </c>
      <c r="L28" s="18"/>
      <c r="M28" s="18"/>
      <c r="N28" s="18"/>
      <c r="O28" s="18"/>
      <c r="P28" s="18"/>
      <c r="Q28" s="43"/>
      <c r="AMF28" s="12"/>
      <c r="AMG28" s="12"/>
      <c r="AMH28" s="12"/>
      <c r="AMI28" s="12"/>
      <c r="AMJ28" s="12"/>
    </row>
    <row r="29" spans="1:1024" outlineLevel="1">
      <c r="A29" s="39"/>
      <c r="B29" s="52" t="s">
        <v>265</v>
      </c>
      <c r="C29" s="71"/>
      <c r="D29" s="72" t="s">
        <v>114</v>
      </c>
      <c r="E29" s="42">
        <v>1</v>
      </c>
      <c r="F29" s="39"/>
      <c r="G29" s="41">
        <v>21300</v>
      </c>
      <c r="H29" s="18">
        <f>E29*G29</f>
        <v>21300</v>
      </c>
      <c r="I29" s="41">
        <f>56000*1.8</f>
        <v>100800</v>
      </c>
      <c r="J29" s="41">
        <f t="shared" si="1"/>
        <v>100800</v>
      </c>
      <c r="K29" s="41">
        <f t="shared" si="2"/>
        <v>122100</v>
      </c>
      <c r="L29" s="18"/>
      <c r="M29" s="18"/>
      <c r="N29" s="18"/>
      <c r="O29" s="18"/>
      <c r="P29" s="18"/>
      <c r="Q29" s="43"/>
      <c r="AMF29" s="12"/>
      <c r="AMG29" s="12"/>
      <c r="AMH29" s="12"/>
      <c r="AMI29" s="12"/>
      <c r="AMJ29" s="12"/>
    </row>
    <row r="30" spans="1:1024" outlineLevel="1">
      <c r="A30" s="39"/>
      <c r="B30" s="55" t="s">
        <v>267</v>
      </c>
      <c r="C30" s="57"/>
      <c r="D30" s="59" t="s">
        <v>123</v>
      </c>
      <c r="E30" s="42">
        <v>175</v>
      </c>
      <c r="F30" s="54"/>
      <c r="G30" s="56">
        <v>290</v>
      </c>
      <c r="H30" s="18">
        <f t="shared" ref="H30" si="3">E30*G30</f>
        <v>50750</v>
      </c>
      <c r="I30" s="56">
        <f>86*3</f>
        <v>258</v>
      </c>
      <c r="J30" s="53">
        <f t="shared" ref="J30" si="4">ROUND(E30*I30,2)</f>
        <v>45150</v>
      </c>
      <c r="K30" s="18">
        <f t="shared" si="2"/>
        <v>95900</v>
      </c>
      <c r="L30" s="18"/>
      <c r="M30" s="18"/>
      <c r="N30" s="18"/>
      <c r="O30" s="18"/>
      <c r="P30" s="18"/>
      <c r="Q30" s="43"/>
      <c r="AMF30" s="12"/>
      <c r="AMG30" s="12"/>
      <c r="AMH30" s="12"/>
      <c r="AMI30" s="12"/>
      <c r="AMJ30" s="12"/>
    </row>
    <row r="31" spans="1:1024" outlineLevel="1">
      <c r="A31" s="39"/>
      <c r="B31" s="40" t="s">
        <v>270</v>
      </c>
      <c r="C31" s="41"/>
      <c r="D31" s="41" t="s">
        <v>114</v>
      </c>
      <c r="E31" s="42">
        <v>1</v>
      </c>
      <c r="F31" s="39"/>
      <c r="G31" s="41"/>
      <c r="H31" s="18"/>
      <c r="I31" s="41">
        <f>4500*2.5</f>
        <v>11250</v>
      </c>
      <c r="J31" s="41">
        <f t="shared" si="0"/>
        <v>11250</v>
      </c>
      <c r="K31" s="18"/>
      <c r="L31" s="18"/>
      <c r="M31" s="18"/>
      <c r="N31" s="18"/>
      <c r="O31" s="18"/>
      <c r="P31" s="18"/>
      <c r="Q31" s="43"/>
      <c r="AMF31" s="12"/>
      <c r="AMG31" s="12"/>
      <c r="AMH31" s="12"/>
      <c r="AMI31" s="12"/>
      <c r="AMJ31" s="12"/>
    </row>
    <row r="32" spans="1:1024" outlineLevel="1">
      <c r="A32" s="39"/>
      <c r="B32" s="40"/>
      <c r="C32" s="41"/>
      <c r="D32" s="41"/>
      <c r="E32" s="42"/>
      <c r="F32" s="39"/>
      <c r="G32" s="41"/>
      <c r="H32" s="18"/>
      <c r="I32" s="41"/>
      <c r="J32" s="41">
        <f t="shared" si="0"/>
        <v>0</v>
      </c>
      <c r="K32" s="18"/>
      <c r="L32" s="18"/>
      <c r="M32" s="18"/>
      <c r="N32" s="18"/>
      <c r="O32" s="18"/>
      <c r="P32" s="18"/>
      <c r="Q32" s="43"/>
      <c r="AMF32" s="12"/>
      <c r="AMG32" s="12"/>
      <c r="AMH32" s="12"/>
      <c r="AMI32" s="12"/>
      <c r="AMJ32" s="12"/>
    </row>
    <row r="33" spans="1:1024" outlineLevel="1">
      <c r="A33" s="39"/>
      <c r="B33" s="40"/>
      <c r="C33" s="41"/>
      <c r="D33" s="41"/>
      <c r="E33" s="42"/>
      <c r="F33" s="39"/>
      <c r="G33" s="41"/>
      <c r="H33" s="18"/>
      <c r="I33" s="41"/>
      <c r="J33" s="41">
        <f t="shared" si="0"/>
        <v>0</v>
      </c>
      <c r="K33" s="18"/>
      <c r="L33" s="18"/>
      <c r="M33" s="18"/>
      <c r="N33" s="18"/>
      <c r="O33" s="18"/>
      <c r="P33" s="18"/>
      <c r="Q33" s="43"/>
      <c r="AMF33" s="12"/>
      <c r="AMG33" s="12"/>
      <c r="AMH33" s="12"/>
      <c r="AMI33" s="12"/>
      <c r="AMJ33" s="12"/>
    </row>
    <row r="34" spans="1:1024" ht="17.45" customHeight="1" outlineLevel="1">
      <c r="A34" s="39"/>
      <c r="B34" s="40"/>
      <c r="C34" s="41"/>
      <c r="D34" s="41"/>
      <c r="E34" s="42"/>
      <c r="F34" s="39"/>
      <c r="G34" s="41"/>
      <c r="H34" s="18">
        <f t="shared" ref="H34" si="5">E34*G34</f>
        <v>0</v>
      </c>
      <c r="I34" s="41"/>
      <c r="J34" s="41">
        <f t="shared" si="0"/>
        <v>0</v>
      </c>
      <c r="K34" s="18">
        <f t="shared" ref="K34" si="6">H34+J34</f>
        <v>0</v>
      </c>
      <c r="L34" s="18"/>
      <c r="M34" s="18"/>
      <c r="N34" s="18"/>
      <c r="O34" s="18"/>
      <c r="P34" s="18"/>
      <c r="Q34" s="43"/>
      <c r="AMF34" s="12"/>
      <c r="AMG34" s="12"/>
      <c r="AMH34" s="12"/>
      <c r="AMI34" s="12"/>
      <c r="AMJ34" s="12"/>
    </row>
    <row r="35" spans="1:1024" outlineLevel="1">
      <c r="A35" s="12"/>
      <c r="B35" s="12"/>
      <c r="C35" s="12"/>
      <c r="D35" s="12"/>
      <c r="E35" s="157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AMF35" s="12"/>
      <c r="AMG35" s="12"/>
      <c r="AMH35" s="12"/>
      <c r="AMI35" s="12"/>
      <c r="AMJ35" s="12"/>
    </row>
    <row r="36" spans="1:1024" outlineLevel="1">
      <c r="A36" s="39"/>
      <c r="B36" s="42"/>
      <c r="C36" s="41"/>
      <c r="D36" s="41"/>
      <c r="E36" s="42"/>
      <c r="F36" s="39"/>
      <c r="G36" s="20" t="s">
        <v>49</v>
      </c>
      <c r="H36" s="44">
        <f>SUM(H34:H34)</f>
        <v>0</v>
      </c>
      <c r="I36" s="20" t="s">
        <v>87</v>
      </c>
      <c r="J36" s="44">
        <f>SUM(J10:J34)</f>
        <v>409820</v>
      </c>
      <c r="K36" s="44">
        <f>H36+J36</f>
        <v>409820</v>
      </c>
      <c r="L36" s="18"/>
      <c r="M36" s="20" t="s">
        <v>49</v>
      </c>
      <c r="N36" s="20" t="e">
        <f>#REF!+#REF!+#REF!+#REF!+#REF!+#REF!+#REF!+#REF!+#REF!+#REF!+#REF!</f>
        <v>#REF!</v>
      </c>
      <c r="O36" s="20" t="s">
        <v>87</v>
      </c>
      <c r="P36" s="20">
        <f>SUM(P34:P34)</f>
        <v>0</v>
      </c>
      <c r="Q36" s="45"/>
      <c r="AMF36" s="12"/>
      <c r="AMG36" s="12"/>
      <c r="AMH36" s="12"/>
      <c r="AMI36" s="12"/>
      <c r="AMJ36" s="12"/>
    </row>
    <row r="37" spans="1:1024" ht="15.75" customHeight="1" outlineLevel="1">
      <c r="A37" s="46"/>
      <c r="B37" s="47"/>
      <c r="C37" s="48"/>
      <c r="D37" s="242" t="s">
        <v>88</v>
      </c>
      <c r="E37" s="242"/>
      <c r="F37" s="242"/>
      <c r="G37" s="242"/>
      <c r="H37" s="242"/>
      <c r="I37" s="242"/>
      <c r="J37" s="242"/>
      <c r="K37" s="49">
        <f>H36+J36</f>
        <v>409820</v>
      </c>
      <c r="L37" s="20"/>
      <c r="M37" s="214" t="s">
        <v>88</v>
      </c>
      <c r="N37" s="214"/>
      <c r="O37" s="214"/>
      <c r="P37" s="214"/>
      <c r="Q37" s="21">
        <f>SUM(Q10:Q36)</f>
        <v>0</v>
      </c>
      <c r="AMF37" s="12"/>
      <c r="AMG37" s="12"/>
      <c r="AMH37" s="12"/>
      <c r="AMI37" s="12"/>
      <c r="AMJ37" s="12"/>
    </row>
    <row r="38" spans="1:1024">
      <c r="A38" s="230" t="s">
        <v>89</v>
      </c>
      <c r="B38" s="231"/>
      <c r="C38" s="231"/>
      <c r="D38" s="231"/>
      <c r="E38" s="231"/>
      <c r="F38" s="231"/>
      <c r="G38" s="231"/>
      <c r="H38" s="231"/>
      <c r="I38" s="231"/>
      <c r="J38" s="232"/>
      <c r="K38" s="50"/>
      <c r="L38" s="51"/>
      <c r="M38" s="214" t="s">
        <v>89</v>
      </c>
      <c r="N38" s="214"/>
      <c r="O38" s="214"/>
      <c r="P38" s="214"/>
      <c r="Q38" s="38"/>
      <c r="AMF38" s="12"/>
      <c r="AMG38" s="12"/>
      <c r="AMH38" s="12"/>
      <c r="AMI38" s="12"/>
      <c r="AMJ38" s="12"/>
    </row>
    <row r="39" spans="1:1024" ht="19.149999999999999" customHeight="1" outlineLevel="1">
      <c r="A39" s="191">
        <v>1</v>
      </c>
      <c r="B39" s="52" t="s">
        <v>171</v>
      </c>
      <c r="C39" s="41" t="s">
        <v>172</v>
      </c>
      <c r="D39" s="41" t="s">
        <v>56</v>
      </c>
      <c r="E39" s="42">
        <v>150</v>
      </c>
      <c r="F39" s="39"/>
      <c r="G39" s="41">
        <v>370</v>
      </c>
      <c r="H39" s="18">
        <f t="shared" ref="H39:H56" si="7">E39*G39</f>
        <v>55500</v>
      </c>
      <c r="I39" s="41">
        <f>450*2</f>
        <v>900</v>
      </c>
      <c r="J39" s="53">
        <f t="shared" ref="J39:J56" si="8">ROUND(E39*I39,2)</f>
        <v>135000</v>
      </c>
      <c r="K39" s="18">
        <f t="shared" ref="K39:K56" si="9">H39+J39</f>
        <v>190500</v>
      </c>
      <c r="L39" s="18"/>
      <c r="M39" s="18">
        <f>$H$3*G39</f>
        <v>0</v>
      </c>
      <c r="N39" s="18">
        <f>E39*M39</f>
        <v>0</v>
      </c>
      <c r="O39" s="18">
        <f>$H$4*I39</f>
        <v>0</v>
      </c>
      <c r="P39" s="18">
        <f>E39*O39</f>
        <v>0</v>
      </c>
      <c r="Q39" s="43">
        <f>N39+P39</f>
        <v>0</v>
      </c>
      <c r="AMF39" s="12"/>
      <c r="AMG39" s="12"/>
      <c r="AMH39" s="12"/>
      <c r="AMI39" s="12"/>
      <c r="AMJ39" s="12"/>
    </row>
    <row r="40" spans="1:1024" ht="31.5" outlineLevel="1">
      <c r="A40" s="192">
        <v>2</v>
      </c>
      <c r="B40" s="55" t="s">
        <v>149</v>
      </c>
      <c r="C40" s="41" t="s">
        <v>152</v>
      </c>
      <c r="D40" s="41" t="s">
        <v>56</v>
      </c>
      <c r="E40" s="42">
        <v>44.2</v>
      </c>
      <c r="F40" s="54"/>
      <c r="G40" s="56">
        <v>170</v>
      </c>
      <c r="H40" s="18">
        <f t="shared" si="7"/>
        <v>7514.0000000000009</v>
      </c>
      <c r="I40" s="56">
        <f>2500*1.6</f>
        <v>4000</v>
      </c>
      <c r="J40" s="53">
        <f t="shared" si="8"/>
        <v>176800</v>
      </c>
      <c r="K40" s="18">
        <f t="shared" si="9"/>
        <v>184314</v>
      </c>
      <c r="L40" s="18"/>
      <c r="M40" s="18" t="e">
        <f>#REF!+#REF!+#REF!+#REF!+#REF!+#REF!+#REF!</f>
        <v>#REF!</v>
      </c>
      <c r="N40" s="18" t="e">
        <f>E40*M40</f>
        <v>#REF!</v>
      </c>
      <c r="O40" s="18">
        <f>$H$4*I40</f>
        <v>0</v>
      </c>
      <c r="P40" s="18">
        <f>E40*O40</f>
        <v>0</v>
      </c>
      <c r="Q40" s="43" t="e">
        <f>N40+P40</f>
        <v>#REF!</v>
      </c>
      <c r="AMF40" s="12"/>
      <c r="AMG40" s="12"/>
      <c r="AMH40" s="12"/>
      <c r="AMI40" s="12"/>
      <c r="AMJ40" s="12"/>
    </row>
    <row r="41" spans="1:1024" ht="31.5" outlineLevel="1">
      <c r="A41" s="191">
        <v>3</v>
      </c>
      <c r="B41" s="55" t="s">
        <v>150</v>
      </c>
      <c r="C41" s="41" t="s">
        <v>152</v>
      </c>
      <c r="D41" s="41" t="s">
        <v>56</v>
      </c>
      <c r="E41" s="42">
        <v>1.5</v>
      </c>
      <c r="F41" s="54"/>
      <c r="G41" s="56">
        <v>170</v>
      </c>
      <c r="H41" s="18">
        <f t="shared" si="7"/>
        <v>255</v>
      </c>
      <c r="I41" s="56">
        <f>2500*2</f>
        <v>5000</v>
      </c>
      <c r="J41" s="53">
        <f t="shared" si="8"/>
        <v>7500</v>
      </c>
      <c r="K41" s="18">
        <f t="shared" si="9"/>
        <v>7755</v>
      </c>
      <c r="L41" s="18"/>
      <c r="M41" s="18"/>
      <c r="N41" s="18"/>
      <c r="O41" s="18"/>
      <c r="P41" s="18"/>
      <c r="Q41" s="43"/>
      <c r="AMF41" s="12"/>
      <c r="AMG41" s="12"/>
      <c r="AMH41" s="12"/>
      <c r="AMI41" s="12"/>
      <c r="AMJ41" s="12"/>
    </row>
    <row r="42" spans="1:1024" ht="31.5" outlineLevel="1">
      <c r="A42" s="192">
        <v>4</v>
      </c>
      <c r="B42" s="55" t="s">
        <v>151</v>
      </c>
      <c r="C42" s="41" t="s">
        <v>152</v>
      </c>
      <c r="D42" s="41" t="s">
        <v>56</v>
      </c>
      <c r="E42" s="42">
        <v>9</v>
      </c>
      <c r="F42" s="54"/>
      <c r="G42" s="56">
        <v>730</v>
      </c>
      <c r="H42" s="18">
        <f t="shared" si="7"/>
        <v>6570</v>
      </c>
      <c r="I42" s="56">
        <f>4500*1.65</f>
        <v>7425</v>
      </c>
      <c r="J42" s="53">
        <f t="shared" si="8"/>
        <v>66825</v>
      </c>
      <c r="K42" s="18">
        <f t="shared" si="9"/>
        <v>73395</v>
      </c>
      <c r="L42" s="18"/>
      <c r="M42" s="18"/>
      <c r="N42" s="18"/>
      <c r="O42" s="18"/>
      <c r="P42" s="18"/>
      <c r="Q42" s="43"/>
      <c r="AMF42" s="12"/>
      <c r="AMG42" s="12"/>
      <c r="AMH42" s="12"/>
      <c r="AMI42" s="12"/>
      <c r="AMJ42" s="12"/>
    </row>
    <row r="43" spans="1:1024" outlineLevel="1">
      <c r="A43" s="191">
        <v>5</v>
      </c>
      <c r="B43" s="55" t="s">
        <v>90</v>
      </c>
      <c r="C43" s="41" t="s">
        <v>148</v>
      </c>
      <c r="D43" s="41" t="s">
        <v>56</v>
      </c>
      <c r="E43" s="42">
        <v>130</v>
      </c>
      <c r="F43" s="54"/>
      <c r="G43" s="56">
        <v>170</v>
      </c>
      <c r="H43" s="18">
        <f t="shared" si="7"/>
        <v>22100</v>
      </c>
      <c r="I43" s="56">
        <f>1000*2</f>
        <v>2000</v>
      </c>
      <c r="J43" s="53">
        <f t="shared" si="8"/>
        <v>260000</v>
      </c>
      <c r="K43" s="18">
        <f t="shared" si="9"/>
        <v>282100</v>
      </c>
      <c r="L43" s="18"/>
      <c r="M43" s="18"/>
      <c r="N43" s="18"/>
      <c r="O43" s="18"/>
      <c r="P43" s="18"/>
      <c r="Q43" s="43"/>
      <c r="AMF43" s="12"/>
      <c r="AMG43" s="12"/>
      <c r="AMH43" s="12"/>
      <c r="AMI43" s="12"/>
      <c r="AMJ43" s="12"/>
    </row>
    <row r="44" spans="1:1024" outlineLevel="1">
      <c r="A44" s="192">
        <v>6</v>
      </c>
      <c r="B44" s="55" t="s">
        <v>147</v>
      </c>
      <c r="C44" s="41" t="s">
        <v>148</v>
      </c>
      <c r="D44" s="41" t="s">
        <v>56</v>
      </c>
      <c r="E44" s="42">
        <v>27.5</v>
      </c>
      <c r="F44" s="54"/>
      <c r="G44" s="56">
        <v>260</v>
      </c>
      <c r="H44" s="18">
        <f t="shared" si="7"/>
        <v>7150</v>
      </c>
      <c r="I44" s="56">
        <f>700*2</f>
        <v>1400</v>
      </c>
      <c r="J44" s="53">
        <f t="shared" si="8"/>
        <v>38500</v>
      </c>
      <c r="K44" s="18">
        <f t="shared" si="9"/>
        <v>45650</v>
      </c>
      <c r="L44" s="18"/>
      <c r="M44" s="18"/>
      <c r="N44" s="18"/>
      <c r="O44" s="18"/>
      <c r="P44" s="18"/>
      <c r="Q44" s="43"/>
      <c r="AMF44" s="12"/>
      <c r="AMG44" s="12"/>
      <c r="AMH44" s="12"/>
      <c r="AMI44" s="12"/>
      <c r="AMJ44" s="12"/>
    </row>
    <row r="45" spans="1:1024" outlineLevel="1">
      <c r="A45" s="191">
        <v>7</v>
      </c>
      <c r="B45" s="55" t="s">
        <v>258</v>
      </c>
      <c r="C45" s="41" t="s">
        <v>93</v>
      </c>
      <c r="D45" s="41" t="s">
        <v>56</v>
      </c>
      <c r="E45" s="42">
        <v>300</v>
      </c>
      <c r="F45" s="54"/>
      <c r="G45" s="56">
        <v>80</v>
      </c>
      <c r="H45" s="18">
        <f t="shared" si="7"/>
        <v>24000</v>
      </c>
      <c r="I45" s="56">
        <f>60*2.5</f>
        <v>150</v>
      </c>
      <c r="J45" s="53">
        <f t="shared" si="8"/>
        <v>45000</v>
      </c>
      <c r="K45" s="18">
        <f t="shared" si="9"/>
        <v>69000</v>
      </c>
      <c r="L45" s="18"/>
      <c r="M45" s="18"/>
      <c r="N45" s="18"/>
      <c r="O45" s="18"/>
      <c r="P45" s="18"/>
      <c r="Q45" s="43"/>
      <c r="AMF45" s="12"/>
      <c r="AMG45" s="12"/>
      <c r="AMH45" s="12"/>
      <c r="AMI45" s="12"/>
      <c r="AMJ45" s="12"/>
    </row>
    <row r="46" spans="1:1024" outlineLevel="1">
      <c r="A46" s="192">
        <v>8</v>
      </c>
      <c r="B46" s="55" t="s">
        <v>94</v>
      </c>
      <c r="C46" s="41" t="s">
        <v>93</v>
      </c>
      <c r="D46" s="41" t="s">
        <v>56</v>
      </c>
      <c r="E46" s="42">
        <v>54.7</v>
      </c>
      <c r="F46" s="54"/>
      <c r="G46" s="56">
        <v>110</v>
      </c>
      <c r="H46" s="18">
        <f t="shared" si="7"/>
        <v>6017</v>
      </c>
      <c r="I46" s="56">
        <f>200*2</f>
        <v>400</v>
      </c>
      <c r="J46" s="53">
        <f t="shared" si="8"/>
        <v>21880</v>
      </c>
      <c r="K46" s="18">
        <f t="shared" si="9"/>
        <v>27897</v>
      </c>
      <c r="L46" s="18"/>
      <c r="M46" s="18"/>
      <c r="N46" s="18"/>
      <c r="O46" s="18"/>
      <c r="P46" s="18"/>
      <c r="Q46" s="43"/>
      <c r="AMF46" s="12"/>
      <c r="AMG46" s="12"/>
      <c r="AMH46" s="12"/>
      <c r="AMI46" s="12"/>
      <c r="AMJ46" s="12"/>
    </row>
    <row r="47" spans="1:1024" outlineLevel="1">
      <c r="A47" s="191">
        <v>9</v>
      </c>
      <c r="B47" s="55" t="s">
        <v>95</v>
      </c>
      <c r="C47" s="57"/>
      <c r="D47" s="41" t="s">
        <v>56</v>
      </c>
      <c r="E47" s="42">
        <v>150</v>
      </c>
      <c r="F47" s="54"/>
      <c r="G47" s="56"/>
      <c r="H47" s="18">
        <f t="shared" si="7"/>
        <v>0</v>
      </c>
      <c r="I47" s="56">
        <v>30</v>
      </c>
      <c r="J47" s="53">
        <f t="shared" si="8"/>
        <v>4500</v>
      </c>
      <c r="K47" s="18">
        <f t="shared" si="9"/>
        <v>4500</v>
      </c>
      <c r="L47" s="18"/>
      <c r="M47" s="18"/>
      <c r="N47" s="18"/>
      <c r="O47" s="18"/>
      <c r="P47" s="18"/>
      <c r="Q47" s="43"/>
      <c r="AMF47" s="12"/>
      <c r="AMG47" s="12"/>
      <c r="AMH47" s="12"/>
      <c r="AMI47" s="12"/>
      <c r="AMJ47" s="12"/>
    </row>
    <row r="48" spans="1:1024" outlineLevel="1">
      <c r="A48" s="191">
        <v>10</v>
      </c>
      <c r="B48" s="55" t="s">
        <v>256</v>
      </c>
      <c r="C48" s="57"/>
      <c r="D48" s="59" t="s">
        <v>56</v>
      </c>
      <c r="E48" s="42">
        <v>50</v>
      </c>
      <c r="F48" s="54"/>
      <c r="G48" s="56"/>
      <c r="H48" s="18">
        <f t="shared" si="7"/>
        <v>0</v>
      </c>
      <c r="I48" s="56">
        <f>1940*1.3</f>
        <v>2522</v>
      </c>
      <c r="J48" s="53">
        <f t="shared" si="8"/>
        <v>126100</v>
      </c>
      <c r="K48" s="18">
        <f t="shared" si="9"/>
        <v>126100</v>
      </c>
      <c r="L48" s="18"/>
      <c r="M48" s="18"/>
      <c r="N48" s="18"/>
      <c r="O48" s="18"/>
      <c r="P48" s="18"/>
      <c r="Q48" s="43"/>
      <c r="AMF48" s="12"/>
      <c r="AMG48" s="12"/>
      <c r="AMH48" s="12"/>
      <c r="AMI48" s="12"/>
      <c r="AMJ48" s="12"/>
    </row>
    <row r="49" spans="1:1024" ht="31.5" outlineLevel="1">
      <c r="A49" s="192">
        <v>11</v>
      </c>
      <c r="B49" s="55" t="s">
        <v>257</v>
      </c>
      <c r="C49" s="57"/>
      <c r="D49" s="59" t="s">
        <v>56</v>
      </c>
      <c r="E49" s="42">
        <v>27</v>
      </c>
      <c r="F49" s="54"/>
      <c r="G49" s="56">
        <v>340</v>
      </c>
      <c r="H49" s="18">
        <f t="shared" si="7"/>
        <v>9180</v>
      </c>
      <c r="I49" s="56">
        <f>200*2.5</f>
        <v>500</v>
      </c>
      <c r="J49" s="53">
        <f t="shared" si="8"/>
        <v>13500</v>
      </c>
      <c r="K49" s="18">
        <f t="shared" si="9"/>
        <v>22680</v>
      </c>
      <c r="L49" s="18"/>
      <c r="M49" s="18"/>
      <c r="N49" s="18"/>
      <c r="O49" s="18"/>
      <c r="P49" s="18"/>
      <c r="Q49" s="43"/>
      <c r="AMF49" s="12"/>
      <c r="AMG49" s="12"/>
      <c r="AMH49" s="12"/>
      <c r="AMI49" s="12"/>
      <c r="AMJ49" s="12"/>
    </row>
    <row r="50" spans="1:1024" outlineLevel="1">
      <c r="A50" s="191">
        <v>12</v>
      </c>
      <c r="B50" s="55" t="s">
        <v>261</v>
      </c>
      <c r="C50" s="57"/>
      <c r="D50" s="59" t="s">
        <v>123</v>
      </c>
      <c r="E50" s="42">
        <v>6.6</v>
      </c>
      <c r="F50" s="54"/>
      <c r="G50" s="56"/>
      <c r="H50" s="18">
        <f t="shared" si="7"/>
        <v>0</v>
      </c>
      <c r="I50" s="56">
        <f>300*2.5</f>
        <v>750</v>
      </c>
      <c r="J50" s="53">
        <f t="shared" si="8"/>
        <v>4950</v>
      </c>
      <c r="K50" s="18">
        <f t="shared" si="9"/>
        <v>4950</v>
      </c>
      <c r="L50" s="18"/>
      <c r="M50" s="18"/>
      <c r="N50" s="18"/>
      <c r="O50" s="18"/>
      <c r="P50" s="18"/>
      <c r="Q50" s="43"/>
      <c r="AMF50" s="12"/>
      <c r="AMG50" s="12"/>
      <c r="AMH50" s="12"/>
      <c r="AMI50" s="12"/>
      <c r="AMJ50" s="12"/>
    </row>
    <row r="51" spans="1:1024" outlineLevel="1">
      <c r="A51" s="191">
        <v>13</v>
      </c>
      <c r="B51" s="55" t="s">
        <v>263</v>
      </c>
      <c r="C51" s="57"/>
      <c r="D51" s="59" t="s">
        <v>123</v>
      </c>
      <c r="E51" s="42">
        <v>6.6</v>
      </c>
      <c r="F51" s="54"/>
      <c r="G51" s="56">
        <v>1780</v>
      </c>
      <c r="H51" s="18">
        <f t="shared" si="7"/>
        <v>11748</v>
      </c>
      <c r="I51" s="56">
        <f>500*2</f>
        <v>1000</v>
      </c>
      <c r="J51" s="53">
        <f t="shared" si="8"/>
        <v>6600</v>
      </c>
      <c r="K51" s="18">
        <f t="shared" si="9"/>
        <v>18348</v>
      </c>
      <c r="L51" s="18"/>
      <c r="M51" s="18"/>
      <c r="N51" s="18"/>
      <c r="O51" s="18"/>
      <c r="P51" s="18"/>
      <c r="Q51" s="43"/>
      <c r="AMF51" s="12"/>
      <c r="AMG51" s="12"/>
      <c r="AMH51" s="12"/>
      <c r="AMI51" s="12"/>
      <c r="AMJ51" s="12"/>
    </row>
    <row r="52" spans="1:1024" outlineLevel="1">
      <c r="A52" s="192">
        <v>14</v>
      </c>
      <c r="B52" s="55" t="s">
        <v>268</v>
      </c>
      <c r="C52" s="57"/>
      <c r="D52" s="59" t="s">
        <v>56</v>
      </c>
      <c r="E52" s="42">
        <v>48</v>
      </c>
      <c r="F52" s="54"/>
      <c r="G52" s="56">
        <v>1560</v>
      </c>
      <c r="H52" s="18">
        <f t="shared" si="7"/>
        <v>74880</v>
      </c>
      <c r="I52" s="56">
        <f>700*2.5</f>
        <v>1750</v>
      </c>
      <c r="J52" s="53">
        <f t="shared" si="8"/>
        <v>84000</v>
      </c>
      <c r="K52" s="18">
        <f t="shared" si="9"/>
        <v>158880</v>
      </c>
      <c r="L52" s="18"/>
      <c r="M52" s="18"/>
      <c r="N52" s="18"/>
      <c r="O52" s="18"/>
      <c r="P52" s="18"/>
      <c r="Q52" s="43"/>
      <c r="R52" s="199"/>
      <c r="AMF52" s="12"/>
      <c r="AMG52" s="12"/>
      <c r="AMH52" s="12"/>
      <c r="AMI52" s="12"/>
      <c r="AMJ52" s="12"/>
    </row>
    <row r="53" spans="1:1024" outlineLevel="1">
      <c r="A53" s="192">
        <v>15</v>
      </c>
      <c r="B53" s="55" t="s">
        <v>269</v>
      </c>
      <c r="C53" s="57"/>
      <c r="D53" s="59" t="s">
        <v>56</v>
      </c>
      <c r="E53" s="42">
        <v>48</v>
      </c>
      <c r="F53" s="54"/>
      <c r="G53" s="56">
        <v>1456</v>
      </c>
      <c r="H53" s="18">
        <f t="shared" si="7"/>
        <v>69888</v>
      </c>
      <c r="I53" s="56">
        <f>600*2.5</f>
        <v>1500</v>
      </c>
      <c r="J53" s="53">
        <f t="shared" si="8"/>
        <v>72000</v>
      </c>
      <c r="K53" s="18">
        <f t="shared" si="9"/>
        <v>141888</v>
      </c>
      <c r="L53" s="18"/>
      <c r="M53" s="18"/>
      <c r="N53" s="18"/>
      <c r="O53" s="18"/>
      <c r="P53" s="18"/>
      <c r="Q53" s="43"/>
      <c r="R53" s="199"/>
      <c r="AMF53" s="12"/>
      <c r="AMG53" s="12"/>
      <c r="AMH53" s="12"/>
      <c r="AMI53" s="12"/>
      <c r="AMJ53" s="12"/>
    </row>
    <row r="54" spans="1:1024" outlineLevel="1">
      <c r="A54" s="192"/>
      <c r="B54" s="55"/>
      <c r="C54" s="57"/>
      <c r="D54" s="59"/>
      <c r="E54" s="42"/>
      <c r="F54" s="54"/>
      <c r="G54" s="56"/>
      <c r="H54" s="18">
        <f t="shared" si="7"/>
        <v>0</v>
      </c>
      <c r="I54" s="56"/>
      <c r="J54" s="53">
        <f t="shared" si="8"/>
        <v>0</v>
      </c>
      <c r="K54" s="18">
        <f t="shared" si="9"/>
        <v>0</v>
      </c>
      <c r="L54" s="18"/>
      <c r="M54" s="18"/>
      <c r="N54" s="18"/>
      <c r="O54" s="18"/>
      <c r="P54" s="18"/>
      <c r="Q54" s="43"/>
      <c r="AMF54" s="12"/>
      <c r="AMG54" s="12"/>
      <c r="AMH54" s="12"/>
      <c r="AMI54" s="12"/>
      <c r="AMJ54" s="12"/>
    </row>
    <row r="55" spans="1:1024" outlineLevel="1">
      <c r="A55" s="192"/>
      <c r="B55" s="55"/>
      <c r="C55" s="57"/>
      <c r="D55" s="59"/>
      <c r="E55" s="42"/>
      <c r="F55" s="54"/>
      <c r="G55" s="56"/>
      <c r="H55" s="18">
        <f t="shared" si="7"/>
        <v>0</v>
      </c>
      <c r="I55" s="56"/>
      <c r="J55" s="53">
        <f t="shared" si="8"/>
        <v>0</v>
      </c>
      <c r="K55" s="18">
        <f t="shared" si="9"/>
        <v>0</v>
      </c>
      <c r="L55" s="18"/>
      <c r="M55" s="18"/>
      <c r="N55" s="18"/>
      <c r="O55" s="18"/>
      <c r="P55" s="18"/>
      <c r="Q55" s="43"/>
      <c r="AMF55" s="12"/>
      <c r="AMG55" s="12"/>
      <c r="AMH55" s="12"/>
      <c r="AMI55" s="12"/>
      <c r="AMJ55" s="12"/>
    </row>
    <row r="56" spans="1:1024" s="66" customFormat="1" outlineLevel="1">
      <c r="A56" s="192">
        <v>10</v>
      </c>
      <c r="B56" s="58"/>
      <c r="C56" s="57"/>
      <c r="D56" s="59"/>
      <c r="E56" s="42"/>
      <c r="F56" s="60"/>
      <c r="G56" s="56"/>
      <c r="H56" s="18">
        <f t="shared" si="7"/>
        <v>0</v>
      </c>
      <c r="I56" s="62"/>
      <c r="J56" s="63">
        <f t="shared" si="8"/>
        <v>0</v>
      </c>
      <c r="K56" s="18">
        <f t="shared" si="9"/>
        <v>0</v>
      </c>
      <c r="L56" s="64"/>
      <c r="M56" s="64">
        <f>$H$3*G56</f>
        <v>0</v>
      </c>
      <c r="N56" s="64">
        <f>M56*E56</f>
        <v>0</v>
      </c>
      <c r="O56" s="64">
        <f>I56*H4</f>
        <v>0</v>
      </c>
      <c r="P56" s="64">
        <f>E56*O56</f>
        <v>0</v>
      </c>
      <c r="Q56" s="65">
        <f>N56+P56</f>
        <v>0</v>
      </c>
    </row>
    <row r="57" spans="1:1024" outlineLevel="1">
      <c r="A57" s="39"/>
      <c r="B57" s="42"/>
      <c r="C57" s="53"/>
      <c r="D57" s="41"/>
      <c r="E57" s="42"/>
      <c r="F57" s="39"/>
      <c r="G57" s="20" t="s">
        <v>49</v>
      </c>
      <c r="H57" s="44">
        <f>SUM(H39:H56)</f>
        <v>294802</v>
      </c>
      <c r="I57" s="20" t="s">
        <v>87</v>
      </c>
      <c r="J57" s="44">
        <f>SUM(J39:J56)</f>
        <v>1063155</v>
      </c>
      <c r="K57" s="44">
        <f>H57+J57</f>
        <v>1357957</v>
      </c>
      <c r="L57" s="18"/>
      <c r="M57" s="20" t="s">
        <v>49</v>
      </c>
      <c r="N57" s="20" t="e">
        <f>#REF!+#REF!+#REF!+#REF!+#REF!+#REF!+#REF!+N56+N40+N39+#REF!</f>
        <v>#REF!</v>
      </c>
      <c r="O57" s="20" t="s">
        <v>87</v>
      </c>
      <c r="P57" s="20">
        <f>SUM(P39:P56)</f>
        <v>0</v>
      </c>
      <c r="Q57" s="45"/>
      <c r="AMF57" s="12"/>
      <c r="AMG57" s="12"/>
      <c r="AMH57" s="12"/>
      <c r="AMI57" s="12"/>
      <c r="AMJ57" s="12"/>
    </row>
    <row r="58" spans="1:1024" ht="15.75" customHeight="1" outlineLevel="1">
      <c r="A58" s="46"/>
      <c r="B58" s="47"/>
      <c r="C58" s="48"/>
      <c r="D58" s="241" t="s">
        <v>88</v>
      </c>
      <c r="E58" s="241"/>
      <c r="F58" s="241"/>
      <c r="G58" s="241"/>
      <c r="H58" s="241"/>
      <c r="I58" s="241"/>
      <c r="J58" s="241"/>
      <c r="K58" s="49">
        <f>H57+J57</f>
        <v>1357957</v>
      </c>
      <c r="L58" s="20"/>
      <c r="M58" s="214" t="s">
        <v>88</v>
      </c>
      <c r="N58" s="214"/>
      <c r="O58" s="214"/>
      <c r="P58" s="214"/>
      <c r="Q58" s="21" t="e">
        <f>P57+N57</f>
        <v>#REF!</v>
      </c>
      <c r="AMF58" s="12"/>
      <c r="AMG58" s="12"/>
      <c r="AMH58" s="12"/>
      <c r="AMI58" s="12"/>
      <c r="AMJ58" s="12"/>
    </row>
    <row r="59" spans="1:1024">
      <c r="A59" s="230" t="s">
        <v>96</v>
      </c>
      <c r="B59" s="231"/>
      <c r="C59" s="231"/>
      <c r="D59" s="231"/>
      <c r="E59" s="231"/>
      <c r="F59" s="231"/>
      <c r="G59" s="231"/>
      <c r="H59" s="231"/>
      <c r="I59" s="231"/>
      <c r="J59" s="232"/>
      <c r="K59" s="36"/>
      <c r="L59" s="37"/>
      <c r="M59" s="233" t="s">
        <v>96</v>
      </c>
      <c r="N59" s="233"/>
      <c r="O59" s="233"/>
      <c r="P59" s="233"/>
      <c r="Q59" s="67"/>
      <c r="AMF59" s="12"/>
      <c r="AMG59" s="12"/>
      <c r="AMH59" s="12"/>
      <c r="AMI59" s="12"/>
      <c r="AMJ59" s="12"/>
    </row>
    <row r="60" spans="1:1024" outlineLevel="1">
      <c r="A60" s="191">
        <v>1</v>
      </c>
      <c r="B60" s="52" t="s">
        <v>173</v>
      </c>
      <c r="C60" s="41" t="s">
        <v>97</v>
      </c>
      <c r="D60" s="41" t="s">
        <v>56</v>
      </c>
      <c r="E60" s="42">
        <v>140</v>
      </c>
      <c r="F60" s="39"/>
      <c r="G60" s="41">
        <v>1440</v>
      </c>
      <c r="H60" s="18">
        <f t="shared" ref="H60:H70" si="10">E60*G60</f>
        <v>201600</v>
      </c>
      <c r="I60" s="41">
        <f>1400*1.4</f>
        <v>1959.9999999999998</v>
      </c>
      <c r="J60" s="41">
        <f>E60*I60</f>
        <v>274399.99999999994</v>
      </c>
      <c r="K60" s="41">
        <f t="shared" ref="K60:K71" si="11">H60+J60</f>
        <v>475999.99999999994</v>
      </c>
      <c r="L60" s="41"/>
      <c r="M60" s="41"/>
      <c r="N60" s="18"/>
      <c r="O60" s="18"/>
      <c r="P60" s="18"/>
      <c r="Q60" s="43"/>
      <c r="AMF60" s="12"/>
      <c r="AMG60" s="12"/>
      <c r="AMH60" s="12"/>
      <c r="AMI60" s="12"/>
      <c r="AMJ60" s="12"/>
    </row>
    <row r="61" spans="1:1024" outlineLevel="1">
      <c r="A61" s="191">
        <v>2</v>
      </c>
      <c r="B61" s="52" t="s">
        <v>98</v>
      </c>
      <c r="C61" s="41" t="s">
        <v>97</v>
      </c>
      <c r="D61" s="41" t="s">
        <v>56</v>
      </c>
      <c r="E61" s="42">
        <v>140</v>
      </c>
      <c r="F61" s="39"/>
      <c r="G61" s="41">
        <v>110</v>
      </c>
      <c r="H61" s="18">
        <f t="shared" si="10"/>
        <v>15400</v>
      </c>
      <c r="I61" s="41">
        <f>110*2.2</f>
        <v>242.00000000000003</v>
      </c>
      <c r="J61" s="41">
        <f t="shared" ref="J61:J66" si="12">E61*I61</f>
        <v>33880.000000000007</v>
      </c>
      <c r="K61" s="41">
        <f t="shared" si="11"/>
        <v>49280.000000000007</v>
      </c>
      <c r="L61" s="41"/>
      <c r="M61" s="41">
        <f t="shared" ref="M61:M66" si="13">$H$3*G61</f>
        <v>0</v>
      </c>
      <c r="N61" s="18">
        <f t="shared" ref="N61:N66" si="14">E61*M61</f>
        <v>0</v>
      </c>
      <c r="O61" s="18">
        <f t="shared" ref="O61:O66" si="15">$H$4*I61</f>
        <v>0</v>
      </c>
      <c r="P61" s="18">
        <f t="shared" ref="P61:P66" si="16">E61*O61</f>
        <v>0</v>
      </c>
      <c r="Q61" s="43">
        <f t="shared" ref="Q61:Q67" si="17">N61+P61</f>
        <v>0</v>
      </c>
      <c r="AMF61" s="12"/>
      <c r="AMG61" s="12"/>
      <c r="AMH61" s="12"/>
      <c r="AMI61" s="12"/>
      <c r="AMJ61" s="12"/>
    </row>
    <row r="62" spans="1:1024" outlineLevel="1">
      <c r="A62" s="191">
        <v>3</v>
      </c>
      <c r="B62" s="52" t="s">
        <v>99</v>
      </c>
      <c r="C62" s="41" t="s">
        <v>100</v>
      </c>
      <c r="D62" s="41" t="s">
        <v>56</v>
      </c>
      <c r="E62" s="42">
        <v>256</v>
      </c>
      <c r="F62" s="39"/>
      <c r="G62" s="41">
        <v>250</v>
      </c>
      <c r="H62" s="18">
        <f t="shared" si="10"/>
        <v>64000</v>
      </c>
      <c r="I62" s="41">
        <f>200*2</f>
        <v>400</v>
      </c>
      <c r="J62" s="41">
        <f t="shared" si="12"/>
        <v>102400</v>
      </c>
      <c r="K62" s="41">
        <f t="shared" si="11"/>
        <v>166400</v>
      </c>
      <c r="L62" s="41"/>
      <c r="M62" s="41"/>
      <c r="N62" s="18"/>
      <c r="O62" s="18"/>
      <c r="P62" s="18"/>
      <c r="Q62" s="43"/>
      <c r="AMF62" s="12"/>
      <c r="AMG62" s="12"/>
      <c r="AMH62" s="12"/>
      <c r="AMI62" s="12"/>
      <c r="AMJ62" s="12"/>
    </row>
    <row r="63" spans="1:1024" outlineLevel="1">
      <c r="A63" s="191">
        <v>4</v>
      </c>
      <c r="B63" s="52" t="s">
        <v>101</v>
      </c>
      <c r="C63" s="41" t="s">
        <v>93</v>
      </c>
      <c r="D63" s="41" t="s">
        <v>56</v>
      </c>
      <c r="E63" s="42">
        <v>854</v>
      </c>
      <c r="F63" s="39"/>
      <c r="G63" s="41">
        <v>70</v>
      </c>
      <c r="H63" s="18">
        <f t="shared" si="10"/>
        <v>59780</v>
      </c>
      <c r="I63" s="41">
        <f>60*2.5</f>
        <v>150</v>
      </c>
      <c r="J63" s="41">
        <f t="shared" si="12"/>
        <v>128100</v>
      </c>
      <c r="K63" s="41">
        <f t="shared" si="11"/>
        <v>187880</v>
      </c>
      <c r="L63" s="41"/>
      <c r="M63" s="41"/>
      <c r="N63" s="18"/>
      <c r="O63" s="18"/>
      <c r="P63" s="18"/>
      <c r="Q63" s="43"/>
      <c r="AMF63" s="12"/>
      <c r="AMG63" s="12"/>
      <c r="AMH63" s="12"/>
      <c r="AMI63" s="12"/>
      <c r="AMJ63" s="12"/>
    </row>
    <row r="64" spans="1:1024" outlineLevel="1">
      <c r="A64" s="191">
        <v>5</v>
      </c>
      <c r="B64" s="52" t="s">
        <v>95</v>
      </c>
      <c r="C64" s="41"/>
      <c r="D64" s="41" t="s">
        <v>56</v>
      </c>
      <c r="E64" s="42">
        <v>427</v>
      </c>
      <c r="F64" s="39"/>
      <c r="G64" s="41"/>
      <c r="H64" s="18">
        <f t="shared" si="10"/>
        <v>0</v>
      </c>
      <c r="I64" s="41">
        <v>30</v>
      </c>
      <c r="J64" s="41">
        <f t="shared" si="12"/>
        <v>12810</v>
      </c>
      <c r="K64" s="41">
        <f t="shared" si="11"/>
        <v>12810</v>
      </c>
      <c r="L64" s="41"/>
      <c r="M64" s="41"/>
      <c r="N64" s="18"/>
      <c r="O64" s="18"/>
      <c r="P64" s="18"/>
      <c r="Q64" s="43"/>
      <c r="AMF64" s="12"/>
      <c r="AMG64" s="12"/>
      <c r="AMH64" s="12"/>
      <c r="AMI64" s="12"/>
      <c r="AMJ64" s="12"/>
    </row>
    <row r="65" spans="1:1024" ht="31.5" outlineLevel="1">
      <c r="A65" s="191">
        <v>6</v>
      </c>
      <c r="B65" s="40" t="s">
        <v>102</v>
      </c>
      <c r="C65" s="41" t="s">
        <v>153</v>
      </c>
      <c r="D65" s="41" t="s">
        <v>56</v>
      </c>
      <c r="E65" s="42">
        <v>256</v>
      </c>
      <c r="F65" s="39"/>
      <c r="G65" s="61">
        <v>610</v>
      </c>
      <c r="H65" s="18">
        <f t="shared" si="10"/>
        <v>156160</v>
      </c>
      <c r="I65" s="41">
        <f>250*1.8</f>
        <v>450</v>
      </c>
      <c r="J65" s="41">
        <f t="shared" si="12"/>
        <v>115200</v>
      </c>
      <c r="K65" s="41">
        <f t="shared" si="11"/>
        <v>271360</v>
      </c>
      <c r="L65" s="41"/>
      <c r="M65" s="41">
        <f t="shared" si="13"/>
        <v>0</v>
      </c>
      <c r="N65" s="18">
        <f t="shared" si="14"/>
        <v>0</v>
      </c>
      <c r="O65" s="18">
        <f t="shared" si="15"/>
        <v>0</v>
      </c>
      <c r="P65" s="18">
        <f t="shared" si="16"/>
        <v>0</v>
      </c>
      <c r="Q65" s="43">
        <f t="shared" si="17"/>
        <v>0</v>
      </c>
      <c r="AMF65" s="12"/>
      <c r="AMG65" s="12"/>
      <c r="AMH65" s="12"/>
      <c r="AMI65" s="12"/>
      <c r="AMJ65" s="12"/>
    </row>
    <row r="66" spans="1:1024" outlineLevel="1">
      <c r="A66" s="191">
        <v>7</v>
      </c>
      <c r="B66" s="40" t="s">
        <v>103</v>
      </c>
      <c r="C66" s="41"/>
      <c r="D66" s="41" t="s">
        <v>56</v>
      </c>
      <c r="E66" s="42">
        <v>256</v>
      </c>
      <c r="F66" s="39"/>
      <c r="G66" s="68">
        <v>20</v>
      </c>
      <c r="H66" s="18">
        <f t="shared" si="10"/>
        <v>5120</v>
      </c>
      <c r="I66" s="41">
        <f>50*2</f>
        <v>100</v>
      </c>
      <c r="J66" s="41">
        <f t="shared" si="12"/>
        <v>25600</v>
      </c>
      <c r="K66" s="41">
        <f t="shared" si="11"/>
        <v>30720</v>
      </c>
      <c r="L66" s="41"/>
      <c r="M66" s="41">
        <f t="shared" si="13"/>
        <v>0</v>
      </c>
      <c r="N66" s="18">
        <f t="shared" si="14"/>
        <v>0</v>
      </c>
      <c r="O66" s="18">
        <f t="shared" si="15"/>
        <v>0</v>
      </c>
      <c r="P66" s="18">
        <f t="shared" si="16"/>
        <v>0</v>
      </c>
      <c r="Q66" s="43">
        <f t="shared" si="17"/>
        <v>0</v>
      </c>
      <c r="AMF66" s="12"/>
      <c r="AMG66" s="12"/>
      <c r="AMH66" s="12"/>
      <c r="AMI66" s="12"/>
      <c r="AMJ66" s="12"/>
    </row>
    <row r="67" spans="1:1024" outlineLevel="1">
      <c r="A67" s="191">
        <v>8</v>
      </c>
      <c r="B67" s="40" t="s">
        <v>104</v>
      </c>
      <c r="C67" s="41" t="s">
        <v>105</v>
      </c>
      <c r="D67" s="41" t="s">
        <v>86</v>
      </c>
      <c r="E67" s="42">
        <v>256</v>
      </c>
      <c r="F67" s="39"/>
      <c r="G67" s="41">
        <v>185</v>
      </c>
      <c r="H67" s="18">
        <f t="shared" si="10"/>
        <v>47360</v>
      </c>
      <c r="I67" s="41">
        <f>150*1.7</f>
        <v>255</v>
      </c>
      <c r="J67" s="41">
        <f>ROUND(E67*I67,2)</f>
        <v>65280</v>
      </c>
      <c r="K67" s="41">
        <f t="shared" si="11"/>
        <v>112640</v>
      </c>
      <c r="L67" s="41"/>
      <c r="M67" s="41" t="e">
        <f>$H$3*#REF!</f>
        <v>#REF!</v>
      </c>
      <c r="N67" s="18" t="e">
        <f>#REF!*M67</f>
        <v>#REF!</v>
      </c>
      <c r="O67" s="18" t="e">
        <f>$H$4*#REF!</f>
        <v>#REF!</v>
      </c>
      <c r="P67" s="18" t="e">
        <f>#REF!*O67</f>
        <v>#REF!</v>
      </c>
      <c r="Q67" s="43" t="e">
        <f t="shared" si="17"/>
        <v>#REF!</v>
      </c>
      <c r="AMF67" s="12"/>
      <c r="AMG67" s="12"/>
      <c r="AMH67" s="12"/>
      <c r="AMI67" s="12"/>
      <c r="AMJ67" s="12"/>
    </row>
    <row r="68" spans="1:1024" outlineLevel="1">
      <c r="A68" s="191">
        <v>10</v>
      </c>
      <c r="B68" s="52" t="s">
        <v>155</v>
      </c>
      <c r="C68" s="41" t="s">
        <v>97</v>
      </c>
      <c r="D68" s="41" t="s">
        <v>56</v>
      </c>
      <c r="E68" s="42">
        <v>11.5</v>
      </c>
      <c r="F68" s="39"/>
      <c r="G68" s="193">
        <v>120</v>
      </c>
      <c r="H68" s="18">
        <f t="shared" si="10"/>
        <v>1380</v>
      </c>
      <c r="I68" s="41">
        <f>350*2</f>
        <v>700</v>
      </c>
      <c r="J68" s="41">
        <f t="shared" ref="J68:J71" si="18">ROUND(E68*I68,2)</f>
        <v>8050</v>
      </c>
      <c r="K68" s="41">
        <f>H68+J68</f>
        <v>9430</v>
      </c>
      <c r="L68" s="41"/>
      <c r="M68" s="41"/>
      <c r="N68" s="18"/>
      <c r="O68" s="18"/>
      <c r="P68" s="18"/>
      <c r="Q68" s="43"/>
      <c r="AMF68" s="12"/>
      <c r="AMG68" s="12"/>
      <c r="AMH68" s="12"/>
      <c r="AMI68" s="12"/>
      <c r="AMJ68" s="12"/>
    </row>
    <row r="69" spans="1:1024" outlineLevel="1">
      <c r="A69" s="191">
        <v>11</v>
      </c>
      <c r="B69" s="52" t="s">
        <v>156</v>
      </c>
      <c r="C69" s="41"/>
      <c r="D69" s="41" t="s">
        <v>56</v>
      </c>
      <c r="E69" s="42">
        <v>141</v>
      </c>
      <c r="F69" s="39"/>
      <c r="G69" s="193">
        <v>730</v>
      </c>
      <c r="H69" s="18">
        <f t="shared" si="10"/>
        <v>102930</v>
      </c>
      <c r="I69" s="56">
        <f>4500*1.6</f>
        <v>7200</v>
      </c>
      <c r="J69" s="41">
        <f t="shared" si="18"/>
        <v>1015200</v>
      </c>
      <c r="K69" s="41">
        <f>H69+J69</f>
        <v>1118130</v>
      </c>
      <c r="L69" s="41"/>
      <c r="M69" s="41"/>
      <c r="N69" s="18"/>
      <c r="O69" s="18"/>
      <c r="P69" s="18"/>
      <c r="Q69" s="43"/>
      <c r="AMF69" s="12"/>
      <c r="AMG69" s="12"/>
      <c r="AMH69" s="12"/>
      <c r="AMI69" s="12"/>
      <c r="AMJ69" s="12"/>
    </row>
    <row r="70" spans="1:1024" outlineLevel="1">
      <c r="A70" s="191">
        <v>12</v>
      </c>
      <c r="B70" s="52" t="s">
        <v>157</v>
      </c>
      <c r="C70" s="41"/>
      <c r="D70" s="41" t="s">
        <v>56</v>
      </c>
      <c r="E70" s="42">
        <v>11.5</v>
      </c>
      <c r="F70" s="39"/>
      <c r="G70" s="193">
        <v>170</v>
      </c>
      <c r="H70" s="18">
        <f t="shared" si="10"/>
        <v>1955</v>
      </c>
      <c r="I70" s="41">
        <f>2500*1.6</f>
        <v>4000</v>
      </c>
      <c r="J70" s="41">
        <f t="shared" si="18"/>
        <v>46000</v>
      </c>
      <c r="K70" s="41">
        <f>H70+J70</f>
        <v>47955</v>
      </c>
      <c r="L70" s="41"/>
      <c r="M70" s="41"/>
      <c r="N70" s="18"/>
      <c r="O70" s="18"/>
      <c r="P70" s="18"/>
      <c r="Q70" s="43"/>
      <c r="AMF70" s="12"/>
      <c r="AMG70" s="12"/>
      <c r="AMH70" s="12"/>
      <c r="AMI70" s="12"/>
      <c r="AMJ70" s="12"/>
    </row>
    <row r="71" spans="1:1024" outlineLevel="1">
      <c r="A71" s="191">
        <v>13</v>
      </c>
      <c r="B71" s="52" t="s">
        <v>158</v>
      </c>
      <c r="C71" s="71"/>
      <c r="D71" s="72" t="s">
        <v>123</v>
      </c>
      <c r="E71" s="42">
        <v>46.2</v>
      </c>
      <c r="F71" s="39"/>
      <c r="G71" s="41"/>
      <c r="H71" s="18">
        <f t="shared" ref="H71:H72" si="19">E71*G71</f>
        <v>0</v>
      </c>
      <c r="I71" s="41">
        <f>500*2</f>
        <v>1000</v>
      </c>
      <c r="J71" s="41">
        <f t="shared" si="18"/>
        <v>46200</v>
      </c>
      <c r="K71" s="41">
        <f t="shared" si="11"/>
        <v>46200</v>
      </c>
      <c r="L71" s="41"/>
      <c r="M71" s="41"/>
      <c r="N71" s="18"/>
      <c r="O71" s="18"/>
      <c r="P71" s="18"/>
      <c r="Q71" s="43"/>
      <c r="AMF71" s="12"/>
      <c r="AMG71" s="12"/>
      <c r="AMH71" s="12"/>
      <c r="AMI71" s="12"/>
      <c r="AMJ71" s="12"/>
    </row>
    <row r="72" spans="1:1024" outlineLevel="1">
      <c r="A72" s="191">
        <v>14</v>
      </c>
      <c r="B72" s="40" t="s">
        <v>165</v>
      </c>
      <c r="C72" s="73"/>
      <c r="D72" s="72" t="s">
        <v>123</v>
      </c>
      <c r="E72" s="42">
        <v>18.600000000000001</v>
      </c>
      <c r="F72" s="39"/>
      <c r="G72" s="41"/>
      <c r="H72" s="18">
        <f t="shared" si="19"/>
        <v>0</v>
      </c>
      <c r="I72" s="41">
        <f>500*2.4</f>
        <v>1200</v>
      </c>
      <c r="J72" s="41">
        <f>E72*I72</f>
        <v>22320</v>
      </c>
      <c r="K72" s="41">
        <f>H72+J72</f>
        <v>22320</v>
      </c>
      <c r="L72" s="41"/>
      <c r="M72" s="41"/>
      <c r="N72" s="18"/>
      <c r="O72" s="18"/>
      <c r="P72" s="18"/>
      <c r="Q72" s="43"/>
      <c r="AMF72" s="12"/>
      <c r="AMG72" s="12"/>
      <c r="AMH72" s="12"/>
      <c r="AMI72" s="12"/>
      <c r="AMJ72" s="12"/>
    </row>
    <row r="73" spans="1:1024" outlineLevel="1">
      <c r="A73" s="191">
        <v>15</v>
      </c>
      <c r="B73" s="52" t="s">
        <v>262</v>
      </c>
      <c r="C73" s="71"/>
      <c r="D73" s="72" t="s">
        <v>56</v>
      </c>
      <c r="E73" s="42">
        <v>47</v>
      </c>
      <c r="F73" s="39"/>
      <c r="G73" s="41">
        <v>650</v>
      </c>
      <c r="H73" s="18">
        <f>E73*G73</f>
        <v>30550</v>
      </c>
      <c r="I73" s="41">
        <f>1100*1.73</f>
        <v>1903</v>
      </c>
      <c r="J73" s="41">
        <f>E73*I73</f>
        <v>89441</v>
      </c>
      <c r="K73" s="41">
        <f>H73+J73</f>
        <v>119991</v>
      </c>
      <c r="L73" s="41"/>
      <c r="M73" s="41"/>
      <c r="N73" s="18"/>
      <c r="O73" s="18"/>
      <c r="P73" s="18"/>
      <c r="Q73" s="43"/>
      <c r="AMF73" s="12"/>
      <c r="AMG73" s="12"/>
      <c r="AMH73" s="12"/>
      <c r="AMI73" s="12"/>
      <c r="AMJ73" s="12"/>
    </row>
    <row r="74" spans="1:1024" outlineLevel="1">
      <c r="A74" s="191">
        <v>16</v>
      </c>
      <c r="B74" s="52" t="s">
        <v>272</v>
      </c>
      <c r="C74" s="71"/>
      <c r="D74" s="72" t="s">
        <v>56</v>
      </c>
      <c r="E74" s="42"/>
      <c r="F74" s="39"/>
      <c r="G74" s="41"/>
      <c r="H74" s="18">
        <f t="shared" ref="H74:H75" si="20">E74*G74</f>
        <v>0</v>
      </c>
      <c r="I74" s="41"/>
      <c r="J74" s="41">
        <f t="shared" ref="J74:J75" si="21">E74*I74</f>
        <v>0</v>
      </c>
      <c r="K74" s="41">
        <f t="shared" ref="K74:K75" si="22">H74+J74</f>
        <v>0</v>
      </c>
      <c r="L74" s="41"/>
      <c r="M74" s="41"/>
      <c r="N74" s="18"/>
      <c r="O74" s="18"/>
      <c r="P74" s="18"/>
      <c r="Q74" s="43"/>
      <c r="AMF74" s="12"/>
      <c r="AMG74" s="12"/>
      <c r="AMH74" s="12"/>
      <c r="AMI74" s="12"/>
      <c r="AMJ74" s="12"/>
    </row>
    <row r="75" spans="1:1024" outlineLevel="1">
      <c r="A75" s="191">
        <v>17</v>
      </c>
      <c r="B75" s="52"/>
      <c r="C75" s="71"/>
      <c r="D75" s="72"/>
      <c r="E75" s="42"/>
      <c r="F75" s="39"/>
      <c r="G75" s="41"/>
      <c r="H75" s="18">
        <f t="shared" si="20"/>
        <v>0</v>
      </c>
      <c r="I75" s="41"/>
      <c r="J75" s="41">
        <f t="shared" si="21"/>
        <v>0</v>
      </c>
      <c r="K75" s="41">
        <f t="shared" si="22"/>
        <v>0</v>
      </c>
      <c r="L75" s="41"/>
      <c r="M75" s="41"/>
      <c r="N75" s="18"/>
      <c r="O75" s="18"/>
      <c r="P75" s="18"/>
      <c r="Q75" s="43"/>
      <c r="AMF75" s="12"/>
      <c r="AMG75" s="12"/>
      <c r="AMH75" s="12"/>
      <c r="AMI75" s="12"/>
      <c r="AMJ75" s="12"/>
    </row>
    <row r="76" spans="1:1024" outlineLevel="1">
      <c r="A76" s="191">
        <v>18</v>
      </c>
      <c r="B76" s="52"/>
      <c r="C76" s="71"/>
      <c r="D76" s="72"/>
      <c r="E76" s="42"/>
      <c r="F76" s="39"/>
      <c r="G76" s="41"/>
      <c r="H76" s="18">
        <f t="shared" ref="H76:H81" si="23">E76*G76</f>
        <v>0</v>
      </c>
      <c r="I76" s="41"/>
      <c r="J76" s="41">
        <f t="shared" ref="J76:J80" si="24">E76*I76</f>
        <v>0</v>
      </c>
      <c r="K76" s="41">
        <f t="shared" ref="K76:K80" si="25">H76+J76</f>
        <v>0</v>
      </c>
      <c r="L76" s="41"/>
      <c r="M76" s="41"/>
      <c r="N76" s="18"/>
      <c r="O76" s="18"/>
      <c r="P76" s="18"/>
      <c r="Q76" s="43"/>
      <c r="AMF76" s="12"/>
      <c r="AMG76" s="12"/>
      <c r="AMH76" s="12"/>
      <c r="AMI76" s="12"/>
      <c r="AMJ76" s="12"/>
    </row>
    <row r="77" spans="1:1024" outlineLevel="1">
      <c r="A77" s="191"/>
      <c r="B77" s="52"/>
      <c r="C77" s="71"/>
      <c r="D77" s="72"/>
      <c r="E77" s="42"/>
      <c r="F77" s="39"/>
      <c r="G77" s="41"/>
      <c r="H77" s="18">
        <f t="shared" si="23"/>
        <v>0</v>
      </c>
      <c r="I77" s="41"/>
      <c r="J77" s="41">
        <f t="shared" si="24"/>
        <v>0</v>
      </c>
      <c r="K77" s="41">
        <f t="shared" si="25"/>
        <v>0</v>
      </c>
      <c r="L77" s="41"/>
      <c r="M77" s="41"/>
      <c r="N77" s="18"/>
      <c r="O77" s="18"/>
      <c r="P77" s="18"/>
      <c r="Q77" s="43"/>
      <c r="AMF77" s="12"/>
      <c r="AMG77" s="12"/>
      <c r="AMH77" s="12"/>
      <c r="AMI77" s="12"/>
      <c r="AMJ77" s="12"/>
    </row>
    <row r="78" spans="1:1024" outlineLevel="1">
      <c r="A78" s="191"/>
      <c r="B78" s="52"/>
      <c r="C78" s="71"/>
      <c r="D78" s="72"/>
      <c r="E78" s="42"/>
      <c r="F78" s="39"/>
      <c r="G78" s="41"/>
      <c r="H78" s="18">
        <f t="shared" si="23"/>
        <v>0</v>
      </c>
      <c r="I78" s="41"/>
      <c r="J78" s="41">
        <f t="shared" si="24"/>
        <v>0</v>
      </c>
      <c r="K78" s="41">
        <f t="shared" si="25"/>
        <v>0</v>
      </c>
      <c r="L78" s="41"/>
      <c r="M78" s="41"/>
      <c r="N78" s="18"/>
      <c r="O78" s="18"/>
      <c r="P78" s="18"/>
      <c r="Q78" s="43"/>
      <c r="AMF78" s="12"/>
      <c r="AMG78" s="12"/>
      <c r="AMH78" s="12"/>
      <c r="AMI78" s="12"/>
      <c r="AMJ78" s="12"/>
    </row>
    <row r="79" spans="1:1024" outlineLevel="1">
      <c r="A79" s="191"/>
      <c r="B79" s="52"/>
      <c r="C79" s="71"/>
      <c r="D79" s="72"/>
      <c r="E79" s="42"/>
      <c r="F79" s="39"/>
      <c r="G79" s="41"/>
      <c r="H79" s="18">
        <f t="shared" si="23"/>
        <v>0</v>
      </c>
      <c r="I79" s="41"/>
      <c r="J79" s="41">
        <f t="shared" si="24"/>
        <v>0</v>
      </c>
      <c r="K79" s="41">
        <f t="shared" si="25"/>
        <v>0</v>
      </c>
      <c r="L79" s="41"/>
      <c r="M79" s="41"/>
      <c r="N79" s="18"/>
      <c r="O79" s="18"/>
      <c r="P79" s="18"/>
      <c r="Q79" s="43"/>
      <c r="AMF79" s="12"/>
      <c r="AMG79" s="12"/>
      <c r="AMH79" s="12"/>
      <c r="AMI79" s="12"/>
      <c r="AMJ79" s="12"/>
    </row>
    <row r="80" spans="1:1024" outlineLevel="1">
      <c r="A80" s="191"/>
      <c r="B80" s="52"/>
      <c r="C80" s="71"/>
      <c r="D80" s="72"/>
      <c r="E80" s="42"/>
      <c r="F80" s="39"/>
      <c r="G80" s="41"/>
      <c r="H80" s="18">
        <f t="shared" si="23"/>
        <v>0</v>
      </c>
      <c r="I80" s="41"/>
      <c r="J80" s="41">
        <f t="shared" si="24"/>
        <v>0</v>
      </c>
      <c r="K80" s="41">
        <f t="shared" si="25"/>
        <v>0</v>
      </c>
      <c r="L80" s="41"/>
      <c r="M80" s="41"/>
      <c r="N80" s="18"/>
      <c r="O80" s="18"/>
      <c r="P80" s="18"/>
      <c r="Q80" s="43"/>
      <c r="AMF80" s="12"/>
      <c r="AMG80" s="12"/>
      <c r="AMH80" s="12"/>
      <c r="AMI80" s="12"/>
      <c r="AMJ80" s="12"/>
    </row>
    <row r="81" spans="1:1024" outlineLevel="1">
      <c r="A81" s="191">
        <v>14</v>
      </c>
      <c r="B81" s="40"/>
      <c r="C81" s="73"/>
      <c r="D81" s="72"/>
      <c r="E81" s="42"/>
      <c r="F81" s="39"/>
      <c r="G81" s="41"/>
      <c r="H81" s="18">
        <f t="shared" si="23"/>
        <v>0</v>
      </c>
      <c r="I81" s="41"/>
      <c r="J81" s="41">
        <f>E81*I81</f>
        <v>0</v>
      </c>
      <c r="K81" s="41">
        <f>H81+J81</f>
        <v>0</v>
      </c>
      <c r="L81" s="41"/>
      <c r="M81" s="41">
        <f>$H$3*G81</f>
        <v>0</v>
      </c>
      <c r="N81" s="18">
        <f>E81*M81</f>
        <v>0</v>
      </c>
      <c r="O81" s="18">
        <f>$H$4*I81</f>
        <v>0</v>
      </c>
      <c r="P81" s="18">
        <f>E81*O81</f>
        <v>0</v>
      </c>
      <c r="Q81" s="43">
        <f>N81+P81</f>
        <v>0</v>
      </c>
      <c r="AMF81" s="12"/>
      <c r="AMG81" s="12"/>
      <c r="AMH81" s="12"/>
      <c r="AMI81" s="12"/>
      <c r="AMJ81" s="12"/>
    </row>
    <row r="82" spans="1:1024" ht="24" customHeight="1" outlineLevel="1">
      <c r="A82" s="39"/>
      <c r="B82" s="42"/>
      <c r="C82" s="41"/>
      <c r="D82" s="41"/>
      <c r="E82" s="42"/>
      <c r="F82" s="39"/>
      <c r="G82" s="20" t="s">
        <v>49</v>
      </c>
      <c r="H82" s="44">
        <f>SUM(H60:H81)</f>
        <v>686235</v>
      </c>
      <c r="I82" s="20" t="s">
        <v>87</v>
      </c>
      <c r="J82" s="44">
        <f>SUM(J60:J81)</f>
        <v>1984881</v>
      </c>
      <c r="K82" s="44">
        <f>H82+J82</f>
        <v>2671116</v>
      </c>
      <c r="L82" s="41"/>
      <c r="M82" s="20" t="s">
        <v>49</v>
      </c>
      <c r="N82" s="20" t="e">
        <f>#REF!+#REF!+#REF!+#REF!+#REF!+#REF!+#REF!+#REF!+N81+#REF!+N67+N66+N65+N61+#REF!+#REF!</f>
        <v>#REF!</v>
      </c>
      <c r="O82" s="20" t="s">
        <v>87</v>
      </c>
      <c r="P82" s="20" t="e">
        <f>#REF!+#REF!+#REF!+#REF!++#REF!+#REF!+#REF!+#REF!+P81+#REF!+P67+P66+P65+P61+#REF!+#REF!</f>
        <v>#REF!</v>
      </c>
      <c r="Q82" s="45">
        <v>0</v>
      </c>
      <c r="AMF82" s="12"/>
      <c r="AMG82" s="12"/>
      <c r="AMH82" s="12"/>
      <c r="AMI82" s="12"/>
      <c r="AMJ82" s="12"/>
    </row>
    <row r="83" spans="1:1024" ht="27.75" customHeight="1" outlineLevel="1">
      <c r="A83" s="222" t="s">
        <v>88</v>
      </c>
      <c r="B83" s="222"/>
      <c r="C83" s="222"/>
      <c r="D83" s="222"/>
      <c r="E83" s="222"/>
      <c r="F83" s="222"/>
      <c r="G83" s="222"/>
      <c r="H83" s="222"/>
      <c r="I83" s="222"/>
      <c r="J83" s="222"/>
      <c r="K83" s="49">
        <f>H82+J82</f>
        <v>2671116</v>
      </c>
      <c r="L83" s="20"/>
      <c r="M83" s="214" t="s">
        <v>88</v>
      </c>
      <c r="N83" s="214"/>
      <c r="O83" s="214"/>
      <c r="P83" s="214"/>
      <c r="Q83" s="21" t="e">
        <f>N82+P82</f>
        <v>#REF!</v>
      </c>
      <c r="AMF83" s="12"/>
      <c r="AMG83" s="12"/>
      <c r="AMH83" s="12"/>
      <c r="AMI83" s="12"/>
      <c r="AMJ83" s="12"/>
    </row>
    <row r="84" spans="1:1024" outlineLevel="1">
      <c r="A84" s="230" t="s">
        <v>106</v>
      </c>
      <c r="B84" s="231"/>
      <c r="C84" s="231"/>
      <c r="D84" s="231"/>
      <c r="E84" s="231"/>
      <c r="F84" s="231"/>
      <c r="G84" s="231"/>
      <c r="H84" s="231"/>
      <c r="I84" s="231"/>
      <c r="J84" s="232"/>
      <c r="K84" s="36"/>
      <c r="L84" s="37"/>
      <c r="M84" s="233" t="s">
        <v>106</v>
      </c>
      <c r="N84" s="233"/>
      <c r="O84" s="233"/>
      <c r="P84" s="233"/>
      <c r="Q84" s="67"/>
      <c r="AMF84" s="12"/>
      <c r="AMG84" s="12"/>
      <c r="AMH84" s="12"/>
      <c r="AMI84" s="12"/>
      <c r="AMJ84" s="12"/>
    </row>
    <row r="85" spans="1:1024" ht="15" customHeight="1" outlineLevel="1">
      <c r="A85" s="39">
        <v>1</v>
      </c>
      <c r="B85" s="40" t="s">
        <v>273</v>
      </c>
      <c r="C85" s="41" t="s">
        <v>97</v>
      </c>
      <c r="D85" s="41" t="s">
        <v>56</v>
      </c>
      <c r="E85" s="42">
        <v>45.26</v>
      </c>
      <c r="F85" s="39"/>
      <c r="G85" s="41">
        <v>1500</v>
      </c>
      <c r="H85" s="41">
        <f t="shared" ref="H85:H96" si="26">E85*G85</f>
        <v>67890</v>
      </c>
      <c r="I85" s="41">
        <f>1600*1.4</f>
        <v>2240</v>
      </c>
      <c r="J85" s="41">
        <f t="shared" ref="J85:J96" si="27">E85*I85</f>
        <v>101382.39999999999</v>
      </c>
      <c r="K85" s="41">
        <f>H85+J85</f>
        <v>169272.4</v>
      </c>
      <c r="L85" s="41"/>
      <c r="M85" s="41"/>
      <c r="N85" s="18"/>
      <c r="O85" s="18"/>
      <c r="P85" s="18"/>
      <c r="Q85" s="43"/>
      <c r="AMF85" s="12"/>
      <c r="AMG85" s="12"/>
      <c r="AMH85" s="12"/>
      <c r="AMI85" s="12"/>
      <c r="AMJ85" s="12"/>
    </row>
    <row r="86" spans="1:1024" outlineLevel="1">
      <c r="A86" s="39">
        <v>2</v>
      </c>
      <c r="B86" s="52" t="s">
        <v>98</v>
      </c>
      <c r="C86" s="41" t="s">
        <v>97</v>
      </c>
      <c r="D86" s="41" t="s">
        <v>56</v>
      </c>
      <c r="E86" s="42">
        <v>45.26</v>
      </c>
      <c r="F86" s="39"/>
      <c r="G86" s="41">
        <v>110</v>
      </c>
      <c r="H86" s="41">
        <f t="shared" si="26"/>
        <v>4978.5999999999995</v>
      </c>
      <c r="I86" s="41">
        <f>140*2.2</f>
        <v>308</v>
      </c>
      <c r="J86" s="41">
        <f t="shared" si="27"/>
        <v>13940.08</v>
      </c>
      <c r="K86" s="41">
        <f t="shared" ref="K86:K92" si="28">H86+J86</f>
        <v>18918.68</v>
      </c>
      <c r="L86" s="41"/>
      <c r="M86" s="41">
        <f>$H$3*G86</f>
        <v>0</v>
      </c>
      <c r="N86" s="18">
        <f>E86*M86</f>
        <v>0</v>
      </c>
      <c r="O86" s="18">
        <f>$H$4*I86</f>
        <v>0</v>
      </c>
      <c r="P86" s="18">
        <f>E86*O86</f>
        <v>0</v>
      </c>
      <c r="Q86" s="43">
        <f>N86+P86</f>
        <v>0</v>
      </c>
      <c r="AMF86" s="12"/>
      <c r="AMG86" s="12"/>
      <c r="AMH86" s="12"/>
      <c r="AMI86" s="12"/>
      <c r="AMJ86" s="12"/>
    </row>
    <row r="87" spans="1:1024" outlineLevel="1">
      <c r="A87" s="39">
        <v>3</v>
      </c>
      <c r="B87" s="52" t="s">
        <v>107</v>
      </c>
      <c r="C87" s="41" t="s">
        <v>100</v>
      </c>
      <c r="D87" s="41" t="s">
        <v>56</v>
      </c>
      <c r="E87" s="42">
        <v>45.26</v>
      </c>
      <c r="F87" s="39"/>
      <c r="G87" s="41">
        <v>250</v>
      </c>
      <c r="H87" s="41">
        <f t="shared" si="26"/>
        <v>11315</v>
      </c>
      <c r="I87" s="41">
        <f>250*2</f>
        <v>500</v>
      </c>
      <c r="J87" s="41">
        <f t="shared" si="27"/>
        <v>22630</v>
      </c>
      <c r="K87" s="41">
        <f t="shared" si="28"/>
        <v>33945</v>
      </c>
      <c r="L87" s="41"/>
      <c r="M87" s="41"/>
      <c r="N87" s="18"/>
      <c r="O87" s="18"/>
      <c r="P87" s="18"/>
      <c r="Q87" s="43"/>
      <c r="AMF87" s="12"/>
      <c r="AMG87" s="12"/>
      <c r="AMH87" s="12"/>
      <c r="AMI87" s="12"/>
      <c r="AMJ87" s="12"/>
    </row>
    <row r="88" spans="1:1024" outlineLevel="1">
      <c r="A88" s="39">
        <v>4</v>
      </c>
      <c r="B88" s="52" t="s">
        <v>108</v>
      </c>
      <c r="C88" s="41" t="s">
        <v>93</v>
      </c>
      <c r="D88" s="41" t="s">
        <v>56</v>
      </c>
      <c r="E88" s="42">
        <v>90.52</v>
      </c>
      <c r="F88" s="39"/>
      <c r="G88" s="41">
        <v>60</v>
      </c>
      <c r="H88" s="41">
        <f t="shared" si="26"/>
        <v>5431.2</v>
      </c>
      <c r="I88" s="41">
        <f>70*2.5</f>
        <v>175</v>
      </c>
      <c r="J88" s="41">
        <f t="shared" si="27"/>
        <v>15841</v>
      </c>
      <c r="K88" s="41">
        <f t="shared" si="28"/>
        <v>21272.2</v>
      </c>
      <c r="L88" s="41"/>
      <c r="M88" s="41"/>
      <c r="N88" s="18"/>
      <c r="O88" s="18"/>
      <c r="P88" s="18"/>
      <c r="Q88" s="43"/>
      <c r="AMF88" s="12"/>
      <c r="AMG88" s="12"/>
      <c r="AMH88" s="12"/>
      <c r="AMI88" s="12"/>
      <c r="AMJ88" s="12"/>
    </row>
    <row r="89" spans="1:1024" outlineLevel="1">
      <c r="A89" s="39">
        <v>5</v>
      </c>
      <c r="B89" s="52" t="s">
        <v>95</v>
      </c>
      <c r="C89" s="41"/>
      <c r="D89" s="41" t="s">
        <v>56</v>
      </c>
      <c r="E89" s="42">
        <v>45.26</v>
      </c>
      <c r="F89" s="39"/>
      <c r="G89" s="41"/>
      <c r="H89" s="41">
        <f t="shared" si="26"/>
        <v>0</v>
      </c>
      <c r="I89" s="41">
        <v>35</v>
      </c>
      <c r="J89" s="41">
        <f t="shared" si="27"/>
        <v>1584.1</v>
      </c>
      <c r="K89" s="41">
        <f t="shared" si="28"/>
        <v>1584.1</v>
      </c>
      <c r="L89" s="41"/>
      <c r="M89" s="41"/>
      <c r="N89" s="18"/>
      <c r="O89" s="18"/>
      <c r="P89" s="18"/>
      <c r="Q89" s="43"/>
      <c r="AMF89" s="12"/>
      <c r="AMG89" s="12"/>
      <c r="AMH89" s="12"/>
      <c r="AMI89" s="12"/>
      <c r="AMJ89" s="12"/>
    </row>
    <row r="90" spans="1:1024" ht="31.5" outlineLevel="1">
      <c r="A90" s="39">
        <v>6</v>
      </c>
      <c r="B90" s="40" t="s">
        <v>109</v>
      </c>
      <c r="C90" s="41" t="s">
        <v>153</v>
      </c>
      <c r="D90" s="41" t="s">
        <v>56</v>
      </c>
      <c r="E90" s="42">
        <v>45.26</v>
      </c>
      <c r="F90" s="39"/>
      <c r="G90" s="61">
        <v>610</v>
      </c>
      <c r="H90" s="41">
        <f t="shared" si="26"/>
        <v>27608.6</v>
      </c>
      <c r="I90" s="41">
        <f>280*1.8</f>
        <v>504</v>
      </c>
      <c r="J90" s="41">
        <f t="shared" si="27"/>
        <v>22811.039999999997</v>
      </c>
      <c r="K90" s="41">
        <f t="shared" si="28"/>
        <v>50419.64</v>
      </c>
      <c r="L90" s="41"/>
      <c r="M90" s="41">
        <f>$H$3*G90</f>
        <v>0</v>
      </c>
      <c r="N90" s="18">
        <f>E90*M90</f>
        <v>0</v>
      </c>
      <c r="O90" s="18">
        <f>$H$4*I90</f>
        <v>0</v>
      </c>
      <c r="P90" s="18">
        <f>E90*O90</f>
        <v>0</v>
      </c>
      <c r="Q90" s="43">
        <f>N90+P90</f>
        <v>0</v>
      </c>
      <c r="AMF90" s="12"/>
      <c r="AMG90" s="12"/>
      <c r="AMH90" s="12"/>
      <c r="AMI90" s="12"/>
      <c r="AMJ90" s="12"/>
    </row>
    <row r="91" spans="1:1024" outlineLevel="1">
      <c r="A91" s="39">
        <v>7</v>
      </c>
      <c r="B91" s="40" t="s">
        <v>104</v>
      </c>
      <c r="C91" s="41" t="s">
        <v>105</v>
      </c>
      <c r="D91" s="41" t="s">
        <v>56</v>
      </c>
      <c r="E91" s="42">
        <v>45.26</v>
      </c>
      <c r="F91" s="39"/>
      <c r="G91" s="41">
        <v>185</v>
      </c>
      <c r="H91" s="18">
        <f>E91*G91</f>
        <v>8373.1</v>
      </c>
      <c r="I91" s="41">
        <f>175*1.7</f>
        <v>297.5</v>
      </c>
      <c r="J91" s="41">
        <f>ROUND(E91*I91,2)</f>
        <v>13464.85</v>
      </c>
      <c r="K91" s="18">
        <f>H91+J91</f>
        <v>21837.95</v>
      </c>
      <c r="L91" s="41"/>
      <c r="M91" s="41" t="e">
        <f>$H$3*#REF!</f>
        <v>#REF!</v>
      </c>
      <c r="N91" s="18" t="e">
        <f>#REF!*M91</f>
        <v>#REF!</v>
      </c>
      <c r="O91" s="18" t="e">
        <f>$H$4*#REF!</f>
        <v>#REF!</v>
      </c>
      <c r="P91" s="18" t="e">
        <f>#REF!*O91</f>
        <v>#REF!</v>
      </c>
      <c r="Q91" s="43" t="e">
        <f>N91+P91</f>
        <v>#REF!</v>
      </c>
      <c r="AMF91" s="12"/>
      <c r="AMG91" s="12"/>
      <c r="AMH91" s="12"/>
      <c r="AMI91" s="12"/>
      <c r="AMJ91" s="12"/>
    </row>
    <row r="92" spans="1:1024" ht="35.25" customHeight="1" outlineLevel="1">
      <c r="A92" s="39">
        <v>8</v>
      </c>
      <c r="B92" s="40" t="s">
        <v>158</v>
      </c>
      <c r="C92" s="41"/>
      <c r="D92" s="41" t="s">
        <v>123</v>
      </c>
      <c r="E92" s="42">
        <v>16.3</v>
      </c>
      <c r="F92" s="39"/>
      <c r="G92" s="41"/>
      <c r="H92" s="41">
        <f t="shared" si="26"/>
        <v>0</v>
      </c>
      <c r="I92" s="41">
        <f>600*2</f>
        <v>1200</v>
      </c>
      <c r="J92" s="41">
        <f t="shared" si="27"/>
        <v>19560</v>
      </c>
      <c r="K92" s="41">
        <f t="shared" si="28"/>
        <v>19560</v>
      </c>
      <c r="L92" s="41"/>
      <c r="M92" s="41"/>
      <c r="N92" s="18"/>
      <c r="O92" s="18"/>
      <c r="P92" s="18"/>
      <c r="Q92" s="43"/>
      <c r="AMF92" s="12"/>
      <c r="AMG92" s="12"/>
      <c r="AMH92" s="12"/>
      <c r="AMI92" s="12"/>
      <c r="AMJ92" s="12"/>
    </row>
    <row r="93" spans="1:1024" ht="36.75" customHeight="1" outlineLevel="1">
      <c r="A93" s="39">
        <v>9</v>
      </c>
      <c r="B93" s="40" t="s">
        <v>165</v>
      </c>
      <c r="C93" s="41"/>
      <c r="D93" s="41" t="s">
        <v>123</v>
      </c>
      <c r="E93" s="42">
        <v>26.63</v>
      </c>
      <c r="F93" s="39"/>
      <c r="G93" s="41"/>
      <c r="H93" s="41">
        <f t="shared" si="26"/>
        <v>0</v>
      </c>
      <c r="I93" s="41">
        <v>1400</v>
      </c>
      <c r="J93" s="41">
        <f t="shared" si="27"/>
        <v>37282</v>
      </c>
      <c r="K93" s="41">
        <f>H93+J93</f>
        <v>37282</v>
      </c>
      <c r="L93" s="41"/>
      <c r="M93" s="41"/>
      <c r="N93" s="18"/>
      <c r="O93" s="18"/>
      <c r="P93" s="18"/>
      <c r="Q93" s="43"/>
      <c r="AMF93" s="12"/>
      <c r="AMG93" s="12"/>
      <c r="AMH93" s="12"/>
      <c r="AMI93" s="12"/>
      <c r="AMJ93" s="12"/>
    </row>
    <row r="94" spans="1:1024" ht="36.75" customHeight="1" outlineLevel="1">
      <c r="A94" s="39">
        <v>10</v>
      </c>
      <c r="B94" s="40" t="s">
        <v>166</v>
      </c>
      <c r="C94" s="41"/>
      <c r="D94" s="41" t="s">
        <v>56</v>
      </c>
      <c r="E94" s="42">
        <v>116.9</v>
      </c>
      <c r="F94" s="39"/>
      <c r="G94" s="41">
        <v>30</v>
      </c>
      <c r="H94" s="41">
        <f t="shared" si="26"/>
        <v>3507</v>
      </c>
      <c r="I94" s="41">
        <f>700*2</f>
        <v>1400</v>
      </c>
      <c r="J94" s="41">
        <f t="shared" si="27"/>
        <v>163660</v>
      </c>
      <c r="K94" s="41">
        <f>H94+J94</f>
        <v>167167</v>
      </c>
      <c r="L94" s="41"/>
      <c r="M94" s="41"/>
      <c r="N94" s="18"/>
      <c r="O94" s="18"/>
      <c r="P94" s="18"/>
      <c r="Q94" s="43"/>
      <c r="AMF94" s="12"/>
      <c r="AMG94" s="12"/>
      <c r="AMH94" s="12"/>
      <c r="AMI94" s="12"/>
      <c r="AMJ94" s="12"/>
    </row>
    <row r="95" spans="1:1024" ht="36.75" customHeight="1" outlineLevel="1">
      <c r="A95" s="39"/>
      <c r="B95" s="40" t="s">
        <v>274</v>
      </c>
      <c r="C95" s="41"/>
      <c r="D95" s="41" t="s">
        <v>56</v>
      </c>
      <c r="E95" s="42">
        <v>116.9</v>
      </c>
      <c r="F95" s="39"/>
      <c r="G95" s="41">
        <v>60</v>
      </c>
      <c r="H95" s="41">
        <f t="shared" si="26"/>
        <v>7014</v>
      </c>
      <c r="I95" s="41">
        <f>70*2.5</f>
        <v>175</v>
      </c>
      <c r="J95" s="41">
        <f t="shared" si="27"/>
        <v>20457.5</v>
      </c>
      <c r="K95" s="41">
        <f>H95+J95</f>
        <v>27471.5</v>
      </c>
      <c r="L95" s="41"/>
      <c r="M95" s="41"/>
      <c r="N95" s="18"/>
      <c r="O95" s="18"/>
      <c r="P95" s="18"/>
      <c r="Q95" s="43"/>
      <c r="AMF95" s="12"/>
      <c r="AMG95" s="12"/>
      <c r="AMH95" s="12"/>
      <c r="AMI95" s="12"/>
      <c r="AMJ95" s="12"/>
    </row>
    <row r="96" spans="1:1024" ht="34.5" customHeight="1" outlineLevel="1">
      <c r="A96" s="39">
        <v>11</v>
      </c>
      <c r="B96" s="40" t="s">
        <v>167</v>
      </c>
      <c r="C96" s="41"/>
      <c r="D96" s="41" t="s">
        <v>56</v>
      </c>
      <c r="E96" s="42">
        <v>116.9</v>
      </c>
      <c r="F96" s="39"/>
      <c r="G96" s="41">
        <v>610</v>
      </c>
      <c r="H96" s="41">
        <f t="shared" si="26"/>
        <v>71309</v>
      </c>
      <c r="I96" s="41">
        <f>280*1.8</f>
        <v>504</v>
      </c>
      <c r="J96" s="41">
        <f t="shared" si="27"/>
        <v>58917.600000000006</v>
      </c>
      <c r="K96" s="41">
        <f>H96+J96</f>
        <v>130226.6</v>
      </c>
      <c r="L96" s="41"/>
      <c r="M96" s="41"/>
      <c r="N96" s="18"/>
      <c r="O96" s="18"/>
      <c r="P96" s="18"/>
      <c r="Q96" s="43"/>
      <c r="AMF96" s="12"/>
      <c r="AMG96" s="12"/>
      <c r="AMH96" s="12"/>
      <c r="AMI96" s="12"/>
      <c r="AMJ96" s="12"/>
    </row>
    <row r="97" spans="1:1024" ht="22.15" customHeight="1" outlineLevel="1">
      <c r="A97" s="39"/>
      <c r="B97" s="42"/>
      <c r="C97" s="41"/>
      <c r="D97" s="41"/>
      <c r="E97" s="42"/>
      <c r="F97" s="39"/>
      <c r="G97" s="20" t="s">
        <v>49</v>
      </c>
      <c r="H97" s="44">
        <f>SUM(H85:H96)</f>
        <v>207426.5</v>
      </c>
      <c r="I97" s="20" t="s">
        <v>87</v>
      </c>
      <c r="J97" s="44">
        <f>SUM(J85:J96)</f>
        <v>491530.56999999995</v>
      </c>
      <c r="K97" s="44">
        <f>H97+J97</f>
        <v>698957.07</v>
      </c>
      <c r="L97" s="41"/>
      <c r="M97" s="20" t="s">
        <v>49</v>
      </c>
      <c r="N97" s="20">
        <f>SUM(N85:N85)</f>
        <v>0</v>
      </c>
      <c r="O97" s="20" t="s">
        <v>87</v>
      </c>
      <c r="P97" s="20">
        <f>SUM(P85:P85)</f>
        <v>0</v>
      </c>
      <c r="Q97" s="45"/>
      <c r="AMF97" s="12"/>
      <c r="AMG97" s="12"/>
      <c r="AMH97" s="12"/>
      <c r="AMI97" s="12"/>
      <c r="AMJ97" s="12"/>
    </row>
    <row r="98" spans="1:1024" ht="15.75" customHeight="1" outlineLevel="1">
      <c r="A98" s="240" t="s">
        <v>88</v>
      </c>
      <c r="B98" s="240"/>
      <c r="C98" s="240"/>
      <c r="D98" s="240"/>
      <c r="E98" s="240"/>
      <c r="F98" s="240"/>
      <c r="G98" s="240"/>
      <c r="H98" s="240"/>
      <c r="I98" s="240"/>
      <c r="J98" s="240"/>
      <c r="K98" s="74">
        <f>J97+H97</f>
        <v>698957.07</v>
      </c>
      <c r="L98" s="20"/>
      <c r="M98" s="214" t="s">
        <v>88</v>
      </c>
      <c r="N98" s="214"/>
      <c r="O98" s="214"/>
      <c r="P98" s="214"/>
      <c r="Q98" s="21" t="e">
        <f>SUM(Q85:Q97)</f>
        <v>#REF!</v>
      </c>
      <c r="AMF98" s="12"/>
      <c r="AMG98" s="12"/>
      <c r="AMH98" s="12"/>
      <c r="AMI98" s="12"/>
      <c r="AMJ98" s="12"/>
    </row>
    <row r="99" spans="1:1024">
      <c r="A99" s="230" t="s">
        <v>110</v>
      </c>
      <c r="B99" s="231"/>
      <c r="C99" s="231"/>
      <c r="D99" s="231"/>
      <c r="E99" s="231"/>
      <c r="F99" s="231"/>
      <c r="G99" s="231"/>
      <c r="H99" s="231"/>
      <c r="I99" s="231"/>
      <c r="J99" s="231"/>
      <c r="K99" s="232"/>
      <c r="L99" s="16"/>
      <c r="M99" s="233" t="s">
        <v>110</v>
      </c>
      <c r="N99" s="233"/>
      <c r="O99" s="233"/>
      <c r="P99" s="233"/>
      <c r="Q99" s="38"/>
      <c r="AMF99" s="12"/>
      <c r="AMG99" s="12"/>
      <c r="AMH99" s="12"/>
      <c r="AMI99" s="12"/>
      <c r="AMJ99" s="12"/>
    </row>
    <row r="100" spans="1:1024" ht="54.75" customHeight="1" outlineLevel="1">
      <c r="A100" s="39">
        <v>1</v>
      </c>
      <c r="B100" s="40" t="s">
        <v>242</v>
      </c>
      <c r="C100" s="75"/>
      <c r="D100" s="41" t="s">
        <v>86</v>
      </c>
      <c r="E100" s="42">
        <v>8</v>
      </c>
      <c r="F100" s="76"/>
      <c r="G100" s="76"/>
      <c r="H100" s="76">
        <f>G100*E100</f>
        <v>0</v>
      </c>
      <c r="I100" s="76">
        <f>8000*2</f>
        <v>16000</v>
      </c>
      <c r="J100" s="56">
        <f>I100*E100</f>
        <v>128000</v>
      </c>
      <c r="K100" s="56">
        <f>J100+H100</f>
        <v>128000</v>
      </c>
      <c r="L100" s="56"/>
      <c r="M100" s="18">
        <f>G100*H3</f>
        <v>0</v>
      </c>
      <c r="N100" s="76">
        <f>M100*E100</f>
        <v>0</v>
      </c>
      <c r="O100" s="76">
        <f>I100*H4</f>
        <v>0</v>
      </c>
      <c r="P100" s="76">
        <f>O100*E100</f>
        <v>0</v>
      </c>
      <c r="Q100" s="67">
        <f>P100+N100</f>
        <v>0</v>
      </c>
      <c r="AMF100" s="12"/>
      <c r="AMG100" s="12"/>
      <c r="AMH100" s="12"/>
      <c r="AMI100" s="12"/>
      <c r="AMJ100" s="12"/>
    </row>
    <row r="101" spans="1:1024" outlineLevel="1">
      <c r="A101" s="39">
        <v>2</v>
      </c>
      <c r="B101" s="40"/>
      <c r="C101" s="75"/>
      <c r="D101" s="41"/>
      <c r="E101" s="42"/>
      <c r="F101" s="76"/>
      <c r="G101" s="76"/>
      <c r="H101" s="76">
        <f>G101*E101</f>
        <v>0</v>
      </c>
      <c r="I101" s="76"/>
      <c r="J101" s="56">
        <f>I101*E101</f>
        <v>0</v>
      </c>
      <c r="K101" s="56">
        <f>J101+H101</f>
        <v>0</v>
      </c>
      <c r="L101" s="56"/>
      <c r="M101" s="18"/>
      <c r="N101" s="76"/>
      <c r="O101" s="76"/>
      <c r="P101" s="76"/>
      <c r="Q101" s="77"/>
      <c r="AMF101" s="12"/>
      <c r="AMG101" s="12"/>
      <c r="AMH101" s="12"/>
      <c r="AMI101" s="12"/>
      <c r="AMJ101" s="12"/>
    </row>
    <row r="102" spans="1:1024" outlineLevel="1">
      <c r="A102" s="39">
        <v>3</v>
      </c>
      <c r="B102" s="40"/>
      <c r="C102" s="41"/>
      <c r="D102" s="41"/>
      <c r="E102" s="42"/>
      <c r="F102" s="76"/>
      <c r="G102" s="76"/>
      <c r="H102" s="76">
        <f>G102*E102</f>
        <v>0</v>
      </c>
      <c r="I102" s="76"/>
      <c r="J102" s="56">
        <f>I102*E102</f>
        <v>0</v>
      </c>
      <c r="K102" s="56">
        <f>J102+H102</f>
        <v>0</v>
      </c>
      <c r="L102" s="56"/>
      <c r="M102" s="18"/>
      <c r="N102" s="76"/>
      <c r="O102" s="76"/>
      <c r="P102" s="76"/>
      <c r="Q102" s="77"/>
      <c r="AMF102" s="12"/>
      <c r="AMG102" s="12"/>
      <c r="AMH102" s="12"/>
      <c r="AMI102" s="12"/>
      <c r="AMJ102" s="12"/>
    </row>
    <row r="103" spans="1:1024" outlineLevel="1">
      <c r="A103" s="39"/>
      <c r="B103" s="42"/>
      <c r="C103" s="39"/>
      <c r="D103" s="78"/>
      <c r="E103" s="79"/>
      <c r="F103" s="78"/>
      <c r="G103" s="20" t="s">
        <v>49</v>
      </c>
      <c r="H103" s="44">
        <f>SUM(H100:H102)</f>
        <v>0</v>
      </c>
      <c r="I103" s="20" t="s">
        <v>87</v>
      </c>
      <c r="J103" s="44">
        <f>SUM(J100:J102)</f>
        <v>128000</v>
      </c>
      <c r="K103" s="44">
        <f>SUM(K100:Q102)</f>
        <v>128000</v>
      </c>
      <c r="L103" s="41"/>
      <c r="M103" s="20" t="s">
        <v>49</v>
      </c>
      <c r="N103" s="20">
        <f>SUM(N100:N100)</f>
        <v>0</v>
      </c>
      <c r="O103" s="20" t="s">
        <v>87</v>
      </c>
      <c r="P103" s="20">
        <f>SUM(P100:P100)</f>
        <v>0</v>
      </c>
      <c r="Q103" s="45">
        <v>0</v>
      </c>
      <c r="AMF103" s="12"/>
      <c r="AMG103" s="12"/>
      <c r="AMH103" s="12"/>
      <c r="AMI103" s="12"/>
      <c r="AMJ103" s="12"/>
    </row>
    <row r="104" spans="1:1024" ht="15.75" customHeight="1" outlineLevel="1">
      <c r="A104" s="234" t="s">
        <v>88</v>
      </c>
      <c r="B104" s="235"/>
      <c r="C104" s="235"/>
      <c r="D104" s="235"/>
      <c r="E104" s="235"/>
      <c r="F104" s="235"/>
      <c r="G104" s="235"/>
      <c r="H104" s="235"/>
      <c r="I104" s="235"/>
      <c r="J104" s="236"/>
      <c r="K104" s="74">
        <f>J103+H103</f>
        <v>128000</v>
      </c>
      <c r="L104" s="20"/>
      <c r="M104" s="237" t="s">
        <v>88</v>
      </c>
      <c r="N104" s="238"/>
      <c r="O104" s="238"/>
      <c r="P104" s="239"/>
      <c r="Q104" s="16">
        <f>SUM(Q100:Q103)</f>
        <v>0</v>
      </c>
      <c r="AMF104" s="12"/>
      <c r="AMG104" s="12"/>
      <c r="AMH104" s="12"/>
      <c r="AMI104" s="12"/>
      <c r="AMJ104" s="12"/>
    </row>
    <row r="105" spans="1:1024" outlineLevel="1">
      <c r="A105" s="81"/>
      <c r="B105" s="19"/>
      <c r="C105" s="82"/>
      <c r="D105" s="81"/>
      <c r="E105" s="19"/>
      <c r="F105" s="81"/>
      <c r="G105" s="81" t="s">
        <v>111</v>
      </c>
      <c r="H105" s="20"/>
      <c r="I105" s="81" t="s">
        <v>112</v>
      </c>
      <c r="J105" s="20"/>
      <c r="K105" s="20"/>
      <c r="L105" s="20"/>
      <c r="M105" s="81" t="s">
        <v>111</v>
      </c>
      <c r="N105" s="20"/>
      <c r="O105" s="81" t="s">
        <v>112</v>
      </c>
      <c r="P105" s="20"/>
      <c r="Q105" s="51"/>
      <c r="AMF105" s="12"/>
      <c r="AMG105" s="12"/>
      <c r="AMH105" s="12"/>
      <c r="AMI105" s="12"/>
      <c r="AMJ105" s="12"/>
    </row>
    <row r="106" spans="1:1024" ht="25.5" customHeight="1">
      <c r="A106" s="223" t="s">
        <v>168</v>
      </c>
      <c r="B106" s="223"/>
      <c r="C106" s="223"/>
      <c r="D106" s="223"/>
      <c r="E106" s="223"/>
      <c r="F106" s="223"/>
      <c r="G106" s="223"/>
      <c r="H106" s="223"/>
      <c r="I106" s="223"/>
      <c r="J106" s="223"/>
      <c r="K106" s="223"/>
      <c r="L106" s="84"/>
      <c r="M106" s="225" t="s">
        <v>113</v>
      </c>
      <c r="N106" s="225"/>
      <c r="O106" s="225"/>
      <c r="P106" s="225"/>
      <c r="Q106" s="85"/>
      <c r="AMF106" s="12"/>
      <c r="AMG106" s="12"/>
      <c r="AMH106" s="12"/>
      <c r="AMI106" s="12"/>
      <c r="AMJ106" s="12"/>
    </row>
    <row r="107" spans="1:1024" ht="25.5" customHeight="1">
      <c r="A107" s="83"/>
      <c r="B107" s="83"/>
      <c r="C107" s="83"/>
      <c r="D107" s="83"/>
      <c r="E107" s="83"/>
      <c r="F107" s="83"/>
      <c r="G107" s="83"/>
      <c r="H107" s="83"/>
      <c r="I107" s="83"/>
      <c r="J107" s="83"/>
      <c r="K107" s="83"/>
      <c r="L107" s="84"/>
      <c r="M107" s="44"/>
      <c r="N107" s="44"/>
      <c r="O107" s="44"/>
      <c r="P107" s="44"/>
      <c r="Q107" s="85"/>
      <c r="AMF107" s="12"/>
      <c r="AMG107" s="12"/>
      <c r="AMH107" s="12"/>
      <c r="AMI107" s="12"/>
      <c r="AMJ107" s="12"/>
    </row>
    <row r="108" spans="1:1024">
      <c r="A108" s="42"/>
      <c r="B108" s="86" t="s">
        <v>160</v>
      </c>
      <c r="C108" s="68"/>
      <c r="D108" s="68" t="s">
        <v>91</v>
      </c>
      <c r="E108" s="42">
        <v>27</v>
      </c>
      <c r="F108" s="87"/>
      <c r="G108" s="88"/>
      <c r="H108" s="41">
        <f t="shared" ref="H108:H123" si="29">E108*G108</f>
        <v>0</v>
      </c>
      <c r="I108" s="41"/>
      <c r="J108" s="41">
        <f t="shared" ref="J108:J123" si="30">E108*I108</f>
        <v>0</v>
      </c>
      <c r="K108" s="41">
        <f t="shared" ref="K108:K123" si="31">H108+J108</f>
        <v>0</v>
      </c>
      <c r="L108" s="41"/>
      <c r="M108" s="41"/>
      <c r="N108" s="70"/>
      <c r="O108" s="41"/>
      <c r="P108" s="41"/>
      <c r="Q108" s="43"/>
      <c r="AMF108" s="12"/>
      <c r="AMG108" s="12"/>
      <c r="AMH108" s="12"/>
      <c r="AMI108" s="12"/>
      <c r="AMJ108" s="12"/>
    </row>
    <row r="109" spans="1:1024">
      <c r="A109" s="42"/>
      <c r="B109" s="86" t="s">
        <v>161</v>
      </c>
      <c r="C109" s="68"/>
      <c r="D109" s="68" t="s">
        <v>91</v>
      </c>
      <c r="E109" s="42">
        <v>48</v>
      </c>
      <c r="F109" s="87"/>
      <c r="G109" s="88"/>
      <c r="H109" s="41">
        <f t="shared" si="29"/>
        <v>0</v>
      </c>
      <c r="I109" s="41"/>
      <c r="J109" s="41">
        <f t="shared" si="30"/>
        <v>0</v>
      </c>
      <c r="K109" s="41">
        <f t="shared" si="31"/>
        <v>0</v>
      </c>
      <c r="L109" s="41"/>
      <c r="M109" s="41"/>
      <c r="N109" s="70"/>
      <c r="O109" s="41"/>
      <c r="P109" s="41"/>
      <c r="Q109" s="43"/>
      <c r="AMF109" s="12"/>
      <c r="AMG109" s="12"/>
      <c r="AMH109" s="12"/>
      <c r="AMI109" s="12"/>
      <c r="AMJ109" s="12"/>
    </row>
    <row r="110" spans="1:1024">
      <c r="A110" s="42"/>
      <c r="B110" s="86" t="s">
        <v>162</v>
      </c>
      <c r="C110" s="68"/>
      <c r="D110" s="68" t="s">
        <v>91</v>
      </c>
      <c r="E110" s="42">
        <v>59</v>
      </c>
      <c r="F110" s="87"/>
      <c r="G110" s="88"/>
      <c r="H110" s="41">
        <f t="shared" si="29"/>
        <v>0</v>
      </c>
      <c r="I110" s="41"/>
      <c r="J110" s="41">
        <f t="shared" si="30"/>
        <v>0</v>
      </c>
      <c r="K110" s="41">
        <f t="shared" si="31"/>
        <v>0</v>
      </c>
      <c r="L110" s="41"/>
      <c r="M110" s="41"/>
      <c r="N110" s="70"/>
      <c r="O110" s="41"/>
      <c r="P110" s="41"/>
      <c r="Q110" s="43"/>
      <c r="AMF110" s="12"/>
      <c r="AMG110" s="12"/>
      <c r="AMH110" s="12"/>
      <c r="AMI110" s="12"/>
      <c r="AMJ110" s="12"/>
    </row>
    <row r="111" spans="1:1024">
      <c r="A111" s="42"/>
      <c r="B111" s="86" t="s">
        <v>163</v>
      </c>
      <c r="C111" s="68"/>
      <c r="D111" s="68" t="s">
        <v>86</v>
      </c>
      <c r="E111" s="42">
        <v>15</v>
      </c>
      <c r="F111" s="87"/>
      <c r="G111" s="88"/>
      <c r="H111" s="41">
        <f t="shared" si="29"/>
        <v>0</v>
      </c>
      <c r="I111" s="41"/>
      <c r="J111" s="41">
        <f t="shared" si="30"/>
        <v>0</v>
      </c>
      <c r="K111" s="41">
        <f t="shared" si="31"/>
        <v>0</v>
      </c>
      <c r="L111" s="41"/>
      <c r="M111" s="41"/>
      <c r="N111" s="70"/>
      <c r="O111" s="41"/>
      <c r="P111" s="41"/>
      <c r="Q111" s="43"/>
      <c r="AMF111" s="12"/>
      <c r="AMG111" s="12"/>
      <c r="AMH111" s="12"/>
      <c r="AMI111" s="12"/>
      <c r="AMJ111" s="12"/>
    </row>
    <row r="112" spans="1:1024">
      <c r="A112" s="42"/>
      <c r="B112" s="86" t="s">
        <v>243</v>
      </c>
      <c r="C112" s="68"/>
      <c r="D112" s="68"/>
      <c r="E112" s="42"/>
      <c r="F112" s="87"/>
      <c r="G112" s="88"/>
      <c r="H112" s="41">
        <f t="shared" si="29"/>
        <v>0</v>
      </c>
      <c r="I112" s="41"/>
      <c r="J112" s="41">
        <f t="shared" si="30"/>
        <v>0</v>
      </c>
      <c r="K112" s="41">
        <f t="shared" si="31"/>
        <v>0</v>
      </c>
      <c r="L112" s="41"/>
      <c r="M112" s="41"/>
      <c r="N112" s="70"/>
      <c r="O112" s="41"/>
      <c r="P112" s="41"/>
      <c r="Q112" s="43"/>
      <c r="AMF112" s="12"/>
      <c r="AMG112" s="12"/>
      <c r="AMH112" s="12"/>
      <c r="AMI112" s="12"/>
      <c r="AMJ112" s="12"/>
    </row>
    <row r="113" spans="1:1024">
      <c r="A113" s="42"/>
      <c r="B113" s="86" t="s">
        <v>244</v>
      </c>
      <c r="C113" s="68"/>
      <c r="D113" s="68"/>
      <c r="E113" s="42"/>
      <c r="F113" s="87"/>
      <c r="G113" s="88"/>
      <c r="H113" s="41">
        <f t="shared" si="29"/>
        <v>0</v>
      </c>
      <c r="I113" s="41"/>
      <c r="J113" s="41">
        <f t="shared" si="30"/>
        <v>0</v>
      </c>
      <c r="K113" s="41">
        <f t="shared" si="31"/>
        <v>0</v>
      </c>
      <c r="L113" s="41"/>
      <c r="M113" s="41"/>
      <c r="N113" s="70"/>
      <c r="O113" s="41"/>
      <c r="P113" s="41"/>
      <c r="Q113" s="43"/>
      <c r="AMF113" s="12"/>
      <c r="AMG113" s="12"/>
      <c r="AMH113" s="12"/>
      <c r="AMI113" s="12"/>
      <c r="AMJ113" s="12"/>
    </row>
    <row r="114" spans="1:1024">
      <c r="A114" s="42"/>
      <c r="B114" s="86" t="s">
        <v>245</v>
      </c>
      <c r="C114" s="68"/>
      <c r="D114" s="68"/>
      <c r="E114" s="42"/>
      <c r="F114" s="87"/>
      <c r="G114" s="88"/>
      <c r="H114" s="41">
        <f t="shared" si="29"/>
        <v>0</v>
      </c>
      <c r="I114" s="41"/>
      <c r="J114" s="41">
        <f t="shared" si="30"/>
        <v>0</v>
      </c>
      <c r="K114" s="41">
        <f t="shared" si="31"/>
        <v>0</v>
      </c>
      <c r="L114" s="41"/>
      <c r="M114" s="41"/>
      <c r="N114" s="70"/>
      <c r="O114" s="41"/>
      <c r="P114" s="41"/>
      <c r="Q114" s="43"/>
      <c r="AMF114" s="12"/>
      <c r="AMG114" s="12"/>
      <c r="AMH114" s="12"/>
      <c r="AMI114" s="12"/>
      <c r="AMJ114" s="12"/>
    </row>
    <row r="115" spans="1:1024">
      <c r="A115" s="42"/>
      <c r="B115" s="86" t="s">
        <v>246</v>
      </c>
      <c r="C115" s="68"/>
      <c r="D115" s="68"/>
      <c r="E115" s="42"/>
      <c r="F115" s="87"/>
      <c r="G115" s="88"/>
      <c r="H115" s="41">
        <f t="shared" si="29"/>
        <v>0</v>
      </c>
      <c r="I115" s="41"/>
      <c r="J115" s="41">
        <f t="shared" si="30"/>
        <v>0</v>
      </c>
      <c r="K115" s="41">
        <f t="shared" si="31"/>
        <v>0</v>
      </c>
      <c r="L115" s="41"/>
      <c r="M115" s="41"/>
      <c r="N115" s="70"/>
      <c r="O115" s="41"/>
      <c r="P115" s="41"/>
      <c r="Q115" s="43"/>
      <c r="AMF115" s="12"/>
      <c r="AMG115" s="12"/>
      <c r="AMH115" s="12"/>
      <c r="AMI115" s="12"/>
      <c r="AMJ115" s="12"/>
    </row>
    <row r="116" spans="1:1024">
      <c r="A116" s="42"/>
      <c r="B116" s="86" t="s">
        <v>247</v>
      </c>
      <c r="C116" s="68"/>
      <c r="D116" s="68"/>
      <c r="E116" s="42"/>
      <c r="F116" s="87"/>
      <c r="G116" s="88"/>
      <c r="H116" s="41">
        <f t="shared" si="29"/>
        <v>0</v>
      </c>
      <c r="I116" s="41"/>
      <c r="J116" s="41">
        <f t="shared" si="30"/>
        <v>0</v>
      </c>
      <c r="K116" s="41">
        <f t="shared" si="31"/>
        <v>0</v>
      </c>
      <c r="L116" s="41"/>
      <c r="M116" s="41"/>
      <c r="N116" s="70"/>
      <c r="O116" s="41"/>
      <c r="P116" s="41"/>
      <c r="Q116" s="43"/>
      <c r="AMF116" s="12"/>
      <c r="AMG116" s="12"/>
      <c r="AMH116" s="12"/>
      <c r="AMI116" s="12"/>
      <c r="AMJ116" s="12"/>
    </row>
    <row r="117" spans="1:1024">
      <c r="A117" s="42"/>
      <c r="B117" s="86" t="s">
        <v>248</v>
      </c>
      <c r="C117" s="68"/>
      <c r="D117" s="68"/>
      <c r="E117" s="42"/>
      <c r="F117" s="87"/>
      <c r="G117" s="88"/>
      <c r="H117" s="41">
        <f t="shared" si="29"/>
        <v>0</v>
      </c>
      <c r="I117" s="41"/>
      <c r="J117" s="41">
        <f t="shared" si="30"/>
        <v>0</v>
      </c>
      <c r="K117" s="41">
        <f t="shared" si="31"/>
        <v>0</v>
      </c>
      <c r="L117" s="41"/>
      <c r="M117" s="41"/>
      <c r="N117" s="70"/>
      <c r="O117" s="41"/>
      <c r="P117" s="41"/>
      <c r="Q117" s="43"/>
      <c r="AMF117" s="12"/>
      <c r="AMG117" s="12"/>
      <c r="AMH117" s="12"/>
      <c r="AMI117" s="12"/>
      <c r="AMJ117" s="12"/>
    </row>
    <row r="118" spans="1:1024">
      <c r="A118" s="42"/>
      <c r="B118" s="86" t="s">
        <v>271</v>
      </c>
      <c r="C118" s="68"/>
      <c r="D118" s="68" t="s">
        <v>86</v>
      </c>
      <c r="E118" s="42">
        <v>1</v>
      </c>
      <c r="F118" s="87"/>
      <c r="G118" s="88">
        <v>1000</v>
      </c>
      <c r="H118" s="41">
        <f t="shared" si="29"/>
        <v>1000</v>
      </c>
      <c r="I118" s="41"/>
      <c r="J118" s="41">
        <f t="shared" si="30"/>
        <v>0</v>
      </c>
      <c r="K118" s="41">
        <f t="shared" si="31"/>
        <v>1000</v>
      </c>
      <c r="L118" s="41"/>
      <c r="M118" s="41"/>
      <c r="N118" s="70"/>
      <c r="O118" s="41"/>
      <c r="P118" s="41"/>
      <c r="Q118" s="43"/>
      <c r="AMF118" s="12"/>
      <c r="AMG118" s="12"/>
      <c r="AMH118" s="12"/>
      <c r="AMI118" s="12"/>
      <c r="AMJ118" s="12"/>
    </row>
    <row r="119" spans="1:1024">
      <c r="A119" s="42"/>
      <c r="B119" s="86"/>
      <c r="C119" s="68"/>
      <c r="D119" s="68"/>
      <c r="E119" s="42"/>
      <c r="F119" s="87"/>
      <c r="G119" s="88"/>
      <c r="H119" s="41">
        <f t="shared" si="29"/>
        <v>0</v>
      </c>
      <c r="I119" s="41"/>
      <c r="J119" s="41">
        <f t="shared" si="30"/>
        <v>0</v>
      </c>
      <c r="K119" s="41">
        <f t="shared" si="31"/>
        <v>0</v>
      </c>
      <c r="L119" s="41"/>
      <c r="M119" s="41"/>
      <c r="N119" s="70"/>
      <c r="O119" s="41"/>
      <c r="P119" s="41"/>
      <c r="Q119" s="43"/>
      <c r="AMF119" s="12"/>
      <c r="AMG119" s="12"/>
      <c r="AMH119" s="12"/>
      <c r="AMI119" s="12"/>
      <c r="AMJ119" s="12"/>
    </row>
    <row r="120" spans="1:1024">
      <c r="A120" s="42"/>
      <c r="B120" s="86"/>
      <c r="C120" s="68"/>
      <c r="D120" s="68"/>
      <c r="E120" s="42"/>
      <c r="F120" s="87"/>
      <c r="G120" s="88"/>
      <c r="H120" s="41">
        <f t="shared" si="29"/>
        <v>0</v>
      </c>
      <c r="I120" s="41"/>
      <c r="J120" s="41">
        <f t="shared" si="30"/>
        <v>0</v>
      </c>
      <c r="K120" s="41">
        <f t="shared" si="31"/>
        <v>0</v>
      </c>
      <c r="L120" s="41"/>
      <c r="M120" s="41"/>
      <c r="N120" s="70"/>
      <c r="O120" s="41"/>
      <c r="P120" s="41"/>
      <c r="Q120" s="43"/>
      <c r="AMF120" s="12"/>
      <c r="AMG120" s="12"/>
      <c r="AMH120" s="12"/>
      <c r="AMI120" s="12"/>
      <c r="AMJ120" s="12"/>
    </row>
    <row r="121" spans="1:1024">
      <c r="A121" s="42"/>
      <c r="B121" s="86"/>
      <c r="C121" s="68"/>
      <c r="D121" s="68"/>
      <c r="E121" s="42"/>
      <c r="F121" s="87"/>
      <c r="G121" s="88"/>
      <c r="H121" s="41">
        <f t="shared" si="29"/>
        <v>0</v>
      </c>
      <c r="I121" s="41"/>
      <c r="J121" s="41">
        <f t="shared" si="30"/>
        <v>0</v>
      </c>
      <c r="K121" s="41">
        <f t="shared" si="31"/>
        <v>0</v>
      </c>
      <c r="L121" s="41"/>
      <c r="M121" s="41"/>
      <c r="N121" s="70"/>
      <c r="O121" s="41"/>
      <c r="P121" s="41"/>
      <c r="Q121" s="43"/>
      <c r="AMF121" s="12"/>
      <c r="AMG121" s="12"/>
      <c r="AMH121" s="12"/>
      <c r="AMI121" s="12"/>
      <c r="AMJ121" s="12"/>
    </row>
    <row r="122" spans="1:1024">
      <c r="A122" s="42"/>
      <c r="B122" s="86"/>
      <c r="C122" s="68"/>
      <c r="D122" s="68"/>
      <c r="E122" s="42"/>
      <c r="F122" s="87"/>
      <c r="G122" s="88"/>
      <c r="H122" s="41">
        <f t="shared" si="29"/>
        <v>0</v>
      </c>
      <c r="I122" s="41"/>
      <c r="J122" s="41">
        <f t="shared" si="30"/>
        <v>0</v>
      </c>
      <c r="K122" s="41">
        <f t="shared" si="31"/>
        <v>0</v>
      </c>
      <c r="L122" s="41"/>
      <c r="M122" s="41"/>
      <c r="N122" s="70"/>
      <c r="O122" s="41"/>
      <c r="P122" s="41"/>
      <c r="Q122" s="43"/>
      <c r="AMF122" s="12"/>
      <c r="AMG122" s="12"/>
      <c r="AMH122" s="12"/>
      <c r="AMI122" s="12"/>
      <c r="AMJ122" s="12"/>
    </row>
    <row r="123" spans="1:1024">
      <c r="A123" s="42"/>
      <c r="B123" s="86"/>
      <c r="C123" s="68"/>
      <c r="D123" s="68"/>
      <c r="E123" s="42"/>
      <c r="F123" s="87"/>
      <c r="G123" s="88"/>
      <c r="H123" s="41">
        <f t="shared" si="29"/>
        <v>0</v>
      </c>
      <c r="I123" s="41"/>
      <c r="J123" s="41">
        <f t="shared" si="30"/>
        <v>0</v>
      </c>
      <c r="K123" s="41">
        <f t="shared" si="31"/>
        <v>0</v>
      </c>
      <c r="L123" s="41"/>
      <c r="M123" s="41"/>
      <c r="N123" s="70"/>
      <c r="O123" s="41"/>
      <c r="P123" s="41"/>
      <c r="Q123" s="43"/>
      <c r="AMF123" s="12"/>
      <c r="AMG123" s="12"/>
      <c r="AMH123" s="12"/>
      <c r="AMI123" s="12"/>
      <c r="AMJ123" s="12"/>
    </row>
    <row r="124" spans="1:1024" ht="21.75" customHeight="1">
      <c r="A124" s="39"/>
      <c r="B124" s="71"/>
      <c r="C124" s="57"/>
      <c r="D124" s="57"/>
      <c r="E124" s="89"/>
      <c r="F124" s="87"/>
      <c r="G124" s="20" t="s">
        <v>49</v>
      </c>
      <c r="H124" s="44">
        <f>SUM(H108:H108)</f>
        <v>0</v>
      </c>
      <c r="I124" s="20" t="s">
        <v>87</v>
      </c>
      <c r="J124" s="44">
        <f>SUM(J108:J111)</f>
        <v>0</v>
      </c>
      <c r="K124" s="44">
        <f>H124+J124</f>
        <v>0</v>
      </c>
      <c r="L124" s="41"/>
      <c r="M124" s="20" t="s">
        <v>49</v>
      </c>
      <c r="N124" s="90" t="e">
        <f>SUM(#REF!)</f>
        <v>#REF!</v>
      </c>
      <c r="O124" s="20" t="s">
        <v>87</v>
      </c>
      <c r="P124" s="44" t="e">
        <f>SUM(#REF!)</f>
        <v>#REF!</v>
      </c>
      <c r="Q124" s="43"/>
      <c r="AMF124" s="12"/>
      <c r="AMG124" s="12"/>
      <c r="AMH124" s="12"/>
      <c r="AMI124" s="12"/>
      <c r="AMJ124" s="12"/>
    </row>
    <row r="125" spans="1:1024" ht="29.45" customHeight="1">
      <c r="A125" s="91"/>
      <c r="B125" s="92"/>
      <c r="C125" s="93"/>
      <c r="D125" s="93"/>
      <c r="E125" s="92"/>
      <c r="F125" s="93"/>
      <c r="G125" s="94"/>
      <c r="H125" s="219" t="s">
        <v>115</v>
      </c>
      <c r="I125" s="219"/>
      <c r="J125" s="219"/>
      <c r="K125" s="74">
        <f>J124+H124</f>
        <v>0</v>
      </c>
      <c r="L125" s="44"/>
      <c r="M125" s="41"/>
      <c r="N125" s="227" t="s">
        <v>115</v>
      </c>
      <c r="O125" s="227"/>
      <c r="P125" s="227"/>
      <c r="Q125" s="51">
        <f>SUM(Q108:Q124)</f>
        <v>0</v>
      </c>
      <c r="AMF125" s="12"/>
      <c r="AMG125" s="12"/>
      <c r="AMH125" s="12"/>
      <c r="AMI125" s="12"/>
      <c r="AMJ125" s="12"/>
    </row>
    <row r="126" spans="1:1024" ht="23.25" customHeight="1">
      <c r="A126" s="228" t="s">
        <v>116</v>
      </c>
      <c r="B126" s="228"/>
      <c r="C126" s="228"/>
      <c r="D126" s="228"/>
      <c r="E126" s="228"/>
      <c r="F126" s="228"/>
      <c r="G126" s="228"/>
      <c r="H126" s="228"/>
      <c r="I126" s="228"/>
      <c r="J126" s="228"/>
      <c r="K126" s="228"/>
      <c r="L126" s="96"/>
      <c r="M126" s="221" t="s">
        <v>116</v>
      </c>
      <c r="N126" s="221"/>
      <c r="O126" s="221"/>
      <c r="P126" s="221"/>
      <c r="Q126" s="43"/>
      <c r="AMF126" s="12"/>
      <c r="AMG126" s="12"/>
      <c r="AMH126" s="12"/>
      <c r="AMI126" s="12"/>
      <c r="AMJ126" s="12"/>
    </row>
    <row r="127" spans="1:1024" ht="30" hidden="1" customHeight="1" outlineLevel="1">
      <c r="A127" s="39">
        <v>3</v>
      </c>
      <c r="B127" s="71"/>
      <c r="C127" s="57"/>
      <c r="D127" s="98"/>
      <c r="E127" s="99"/>
      <c r="F127" s="69"/>
      <c r="G127" s="41"/>
      <c r="H127" s="41">
        <f t="shared" ref="H127:H136" si="32">E127*G127</f>
        <v>0</v>
      </c>
      <c r="I127" s="41"/>
      <c r="J127" s="41">
        <f t="shared" ref="J127:J136" si="33">E127*I127</f>
        <v>0</v>
      </c>
      <c r="K127" s="41">
        <f t="shared" ref="K127:K136" si="34">H127+J127</f>
        <v>0</v>
      </c>
      <c r="L127" s="41">
        <f t="shared" ref="L127:L136" si="35">F127*$K$4</f>
        <v>0</v>
      </c>
      <c r="M127" s="41">
        <f>$K$4*G127</f>
        <v>0</v>
      </c>
      <c r="N127" s="41">
        <f t="shared" ref="N127:N136" si="36">E127*M127</f>
        <v>0</v>
      </c>
      <c r="O127" s="41" t="e">
        <f>#REF!*I127</f>
        <v>#REF!</v>
      </c>
      <c r="P127" s="41" t="e">
        <f t="shared" ref="P127:P136" si="37">O127*E127</f>
        <v>#REF!</v>
      </c>
      <c r="Q127" s="43" t="e">
        <f t="shared" ref="Q127:Q136" si="38">N127+P127</f>
        <v>#REF!</v>
      </c>
      <c r="AMF127" s="12"/>
      <c r="AMG127" s="12"/>
      <c r="AMH127" s="12"/>
      <c r="AMI127" s="12"/>
      <c r="AMJ127" s="12"/>
    </row>
    <row r="128" spans="1:1024" ht="30" hidden="1" customHeight="1" outlineLevel="1">
      <c r="A128" s="39">
        <v>4</v>
      </c>
      <c r="B128" s="71"/>
      <c r="C128" s="57"/>
      <c r="D128" s="98"/>
      <c r="E128" s="99"/>
      <c r="F128" s="69"/>
      <c r="G128" s="41"/>
      <c r="H128" s="41">
        <f t="shared" si="32"/>
        <v>0</v>
      </c>
      <c r="I128" s="41"/>
      <c r="J128" s="41">
        <f t="shared" si="33"/>
        <v>0</v>
      </c>
      <c r="K128" s="41">
        <f t="shared" si="34"/>
        <v>0</v>
      </c>
      <c r="L128" s="41">
        <f t="shared" si="35"/>
        <v>0</v>
      </c>
      <c r="M128" s="41">
        <f>$K$4*G128</f>
        <v>0</v>
      </c>
      <c r="N128" s="41">
        <f t="shared" si="36"/>
        <v>0</v>
      </c>
      <c r="O128" s="41" t="e">
        <f>#REF!*I128</f>
        <v>#REF!</v>
      </c>
      <c r="P128" s="41" t="e">
        <f t="shared" si="37"/>
        <v>#REF!</v>
      </c>
      <c r="Q128" s="43" t="e">
        <f t="shared" si="38"/>
        <v>#REF!</v>
      </c>
      <c r="AMF128" s="12"/>
      <c r="AMG128" s="12"/>
      <c r="AMH128" s="12"/>
      <c r="AMI128" s="12"/>
      <c r="AMJ128" s="12"/>
    </row>
    <row r="129" spans="1:1024" ht="30" hidden="1" customHeight="1" outlineLevel="1">
      <c r="A129" s="39">
        <v>5</v>
      </c>
      <c r="B129" s="71"/>
      <c r="C129" s="57"/>
      <c r="D129" s="98"/>
      <c r="E129" s="99"/>
      <c r="F129" s="69"/>
      <c r="G129" s="41"/>
      <c r="H129" s="41">
        <f t="shared" si="32"/>
        <v>0</v>
      </c>
      <c r="I129" s="41"/>
      <c r="J129" s="41">
        <f t="shared" si="33"/>
        <v>0</v>
      </c>
      <c r="K129" s="41">
        <f t="shared" si="34"/>
        <v>0</v>
      </c>
      <c r="L129" s="41">
        <f t="shared" si="35"/>
        <v>0</v>
      </c>
      <c r="M129" s="41">
        <f>$K$4*G129</f>
        <v>0</v>
      </c>
      <c r="N129" s="41">
        <f t="shared" si="36"/>
        <v>0</v>
      </c>
      <c r="O129" s="41" t="e">
        <f>#REF!*I129</f>
        <v>#REF!</v>
      </c>
      <c r="P129" s="41" t="e">
        <f t="shared" si="37"/>
        <v>#REF!</v>
      </c>
      <c r="Q129" s="43" t="e">
        <f t="shared" si="38"/>
        <v>#REF!</v>
      </c>
      <c r="AMF129" s="12"/>
      <c r="AMG129" s="12"/>
      <c r="AMH129" s="12"/>
      <c r="AMI129" s="12"/>
      <c r="AMJ129" s="12"/>
    </row>
    <row r="130" spans="1:1024" ht="30" hidden="1" customHeight="1" outlineLevel="1">
      <c r="A130" s="39">
        <v>7</v>
      </c>
      <c r="B130" s="71"/>
      <c r="C130" s="57"/>
      <c r="D130" s="98"/>
      <c r="E130" s="99"/>
      <c r="F130" s="69"/>
      <c r="G130" s="41"/>
      <c r="H130" s="41">
        <f t="shared" si="32"/>
        <v>0</v>
      </c>
      <c r="I130" s="41"/>
      <c r="J130" s="41">
        <f t="shared" si="33"/>
        <v>0</v>
      </c>
      <c r="K130" s="41">
        <f t="shared" si="34"/>
        <v>0</v>
      </c>
      <c r="L130" s="41">
        <f t="shared" si="35"/>
        <v>0</v>
      </c>
      <c r="M130" s="41">
        <f>$K$4*G130</f>
        <v>0</v>
      </c>
      <c r="N130" s="41">
        <f t="shared" si="36"/>
        <v>0</v>
      </c>
      <c r="O130" s="41" t="e">
        <f>#REF!*I130</f>
        <v>#REF!</v>
      </c>
      <c r="P130" s="41" t="e">
        <f t="shared" si="37"/>
        <v>#REF!</v>
      </c>
      <c r="Q130" s="43" t="e">
        <f t="shared" si="38"/>
        <v>#REF!</v>
      </c>
      <c r="AMF130" s="12"/>
      <c r="AMG130" s="12"/>
      <c r="AMH130" s="12"/>
      <c r="AMI130" s="12"/>
      <c r="AMJ130" s="12"/>
    </row>
    <row r="131" spans="1:1024" ht="30" hidden="1" customHeight="1" outlineLevel="1">
      <c r="A131" s="39">
        <v>8</v>
      </c>
      <c r="B131" s="71"/>
      <c r="C131" s="57"/>
      <c r="D131" s="98"/>
      <c r="E131" s="99"/>
      <c r="F131" s="69">
        <v>0.2</v>
      </c>
      <c r="G131" s="41"/>
      <c r="H131" s="41">
        <f t="shared" si="32"/>
        <v>0</v>
      </c>
      <c r="I131" s="41"/>
      <c r="J131" s="41">
        <f t="shared" si="33"/>
        <v>0</v>
      </c>
      <c r="K131" s="41">
        <f t="shared" si="34"/>
        <v>0</v>
      </c>
      <c r="L131" s="41">
        <f t="shared" si="35"/>
        <v>0.2</v>
      </c>
      <c r="M131" s="41"/>
      <c r="N131" s="41">
        <f t="shared" si="36"/>
        <v>0</v>
      </c>
      <c r="O131" s="41" t="e">
        <f>#REF!*I131</f>
        <v>#REF!</v>
      </c>
      <c r="P131" s="41" t="e">
        <f t="shared" si="37"/>
        <v>#REF!</v>
      </c>
      <c r="Q131" s="43" t="e">
        <f t="shared" si="38"/>
        <v>#REF!</v>
      </c>
      <c r="AMF131" s="12"/>
      <c r="AMG131" s="12"/>
      <c r="AMH131" s="12"/>
      <c r="AMI131" s="12"/>
      <c r="AMJ131" s="12"/>
    </row>
    <row r="132" spans="1:1024" ht="30" hidden="1" customHeight="1" outlineLevel="1">
      <c r="A132" s="39">
        <v>9</v>
      </c>
      <c r="B132" s="71"/>
      <c r="C132" s="57"/>
      <c r="D132" s="98"/>
      <c r="E132" s="99"/>
      <c r="F132" s="69"/>
      <c r="G132" s="41"/>
      <c r="H132" s="41">
        <f t="shared" si="32"/>
        <v>0</v>
      </c>
      <c r="I132" s="41"/>
      <c r="J132" s="41">
        <f t="shared" si="33"/>
        <v>0</v>
      </c>
      <c r="K132" s="41">
        <f t="shared" si="34"/>
        <v>0</v>
      </c>
      <c r="L132" s="41">
        <f t="shared" si="35"/>
        <v>0</v>
      </c>
      <c r="M132" s="41">
        <f>$K$4*G132</f>
        <v>0</v>
      </c>
      <c r="N132" s="41">
        <f t="shared" si="36"/>
        <v>0</v>
      </c>
      <c r="O132" s="41" t="e">
        <f>#REF!*I132</f>
        <v>#REF!</v>
      </c>
      <c r="P132" s="41" t="e">
        <f t="shared" si="37"/>
        <v>#REF!</v>
      </c>
      <c r="Q132" s="43" t="e">
        <f t="shared" si="38"/>
        <v>#REF!</v>
      </c>
      <c r="AMF132" s="12"/>
      <c r="AMG132" s="12"/>
      <c r="AMH132" s="12"/>
      <c r="AMI132" s="12"/>
      <c r="AMJ132" s="12"/>
    </row>
    <row r="133" spans="1:1024" ht="30" hidden="1" customHeight="1" outlineLevel="1">
      <c r="A133" s="39">
        <v>10</v>
      </c>
      <c r="B133" s="71"/>
      <c r="C133" s="57"/>
      <c r="D133" s="98"/>
      <c r="E133" s="99"/>
      <c r="F133" s="69"/>
      <c r="G133" s="41"/>
      <c r="H133" s="41">
        <f t="shared" si="32"/>
        <v>0</v>
      </c>
      <c r="I133" s="41"/>
      <c r="J133" s="41">
        <f t="shared" si="33"/>
        <v>0</v>
      </c>
      <c r="K133" s="41">
        <f t="shared" si="34"/>
        <v>0</v>
      </c>
      <c r="L133" s="41">
        <f t="shared" si="35"/>
        <v>0</v>
      </c>
      <c r="M133" s="41">
        <f>$K$4*G133</f>
        <v>0</v>
      </c>
      <c r="N133" s="41">
        <f t="shared" si="36"/>
        <v>0</v>
      </c>
      <c r="O133" s="41" t="e">
        <f>#REF!*I133</f>
        <v>#REF!</v>
      </c>
      <c r="P133" s="41" t="e">
        <f t="shared" si="37"/>
        <v>#REF!</v>
      </c>
      <c r="Q133" s="43" t="e">
        <f t="shared" si="38"/>
        <v>#REF!</v>
      </c>
      <c r="AMF133" s="12"/>
      <c r="AMG133" s="12"/>
      <c r="AMH133" s="12"/>
      <c r="AMI133" s="12"/>
      <c r="AMJ133" s="12"/>
    </row>
    <row r="134" spans="1:1024" ht="30" hidden="1" customHeight="1" outlineLevel="1">
      <c r="A134" s="39">
        <v>11</v>
      </c>
      <c r="B134" s="71"/>
      <c r="C134" s="57"/>
      <c r="D134" s="98"/>
      <c r="E134" s="99"/>
      <c r="F134" s="69"/>
      <c r="G134" s="41"/>
      <c r="H134" s="41">
        <f t="shared" si="32"/>
        <v>0</v>
      </c>
      <c r="I134" s="41"/>
      <c r="J134" s="41">
        <f t="shared" si="33"/>
        <v>0</v>
      </c>
      <c r="K134" s="41">
        <f t="shared" si="34"/>
        <v>0</v>
      </c>
      <c r="L134" s="41">
        <f t="shared" si="35"/>
        <v>0</v>
      </c>
      <c r="M134" s="41">
        <f>$K$4*G134</f>
        <v>0</v>
      </c>
      <c r="N134" s="41">
        <f t="shared" si="36"/>
        <v>0</v>
      </c>
      <c r="O134" s="41" t="e">
        <f>#REF!*I134</f>
        <v>#REF!</v>
      </c>
      <c r="P134" s="41" t="e">
        <f t="shared" si="37"/>
        <v>#REF!</v>
      </c>
      <c r="Q134" s="43" t="e">
        <f t="shared" si="38"/>
        <v>#REF!</v>
      </c>
      <c r="AMF134" s="12"/>
      <c r="AMG134" s="12"/>
      <c r="AMH134" s="12"/>
      <c r="AMI134" s="12"/>
      <c r="AMJ134" s="12"/>
    </row>
    <row r="135" spans="1:1024" ht="30" hidden="1" customHeight="1" outlineLevel="1">
      <c r="A135" s="39">
        <v>14</v>
      </c>
      <c r="B135" s="71"/>
      <c r="C135" s="57"/>
      <c r="D135" s="98"/>
      <c r="E135" s="99"/>
      <c r="F135" s="69"/>
      <c r="G135" s="41"/>
      <c r="H135" s="41">
        <f t="shared" si="32"/>
        <v>0</v>
      </c>
      <c r="I135" s="41"/>
      <c r="J135" s="41">
        <f t="shared" si="33"/>
        <v>0</v>
      </c>
      <c r="K135" s="41">
        <f t="shared" si="34"/>
        <v>0</v>
      </c>
      <c r="L135" s="41">
        <f t="shared" si="35"/>
        <v>0</v>
      </c>
      <c r="M135" s="41">
        <f>$K$4*G135</f>
        <v>0</v>
      </c>
      <c r="N135" s="41">
        <f t="shared" si="36"/>
        <v>0</v>
      </c>
      <c r="O135" s="41" t="e">
        <f>#REF!*I135</f>
        <v>#REF!</v>
      </c>
      <c r="P135" s="41" t="e">
        <f t="shared" si="37"/>
        <v>#REF!</v>
      </c>
      <c r="Q135" s="43" t="e">
        <f t="shared" si="38"/>
        <v>#REF!</v>
      </c>
      <c r="AMF135" s="12"/>
      <c r="AMG135" s="12"/>
      <c r="AMH135" s="12"/>
      <c r="AMI135" s="12"/>
      <c r="AMJ135" s="12"/>
    </row>
    <row r="136" spans="1:1024" ht="30" hidden="1" customHeight="1" outlineLevel="1">
      <c r="A136" s="39">
        <v>15</v>
      </c>
      <c r="B136" s="71"/>
      <c r="C136" s="57"/>
      <c r="D136" s="57"/>
      <c r="E136" s="99"/>
      <c r="F136" s="69"/>
      <c r="G136" s="41"/>
      <c r="H136" s="41">
        <f t="shared" si="32"/>
        <v>0</v>
      </c>
      <c r="I136" s="41"/>
      <c r="J136" s="41">
        <f t="shared" si="33"/>
        <v>0</v>
      </c>
      <c r="K136" s="41">
        <f t="shared" si="34"/>
        <v>0</v>
      </c>
      <c r="L136" s="41">
        <f t="shared" si="35"/>
        <v>0</v>
      </c>
      <c r="M136" s="41">
        <f>$K$4*G136</f>
        <v>0</v>
      </c>
      <c r="N136" s="41">
        <f t="shared" si="36"/>
        <v>0</v>
      </c>
      <c r="O136" s="41" t="e">
        <f>#REF!*I136</f>
        <v>#REF!</v>
      </c>
      <c r="P136" s="41" t="e">
        <f t="shared" si="37"/>
        <v>#REF!</v>
      </c>
      <c r="Q136" s="43" t="e">
        <f t="shared" si="38"/>
        <v>#REF!</v>
      </c>
      <c r="AMF136" s="12"/>
      <c r="AMG136" s="12"/>
      <c r="AMH136" s="12"/>
      <c r="AMI136" s="12"/>
      <c r="AMJ136" s="12"/>
    </row>
    <row r="137" spans="1:1024" ht="27" hidden="1" customHeight="1" outlineLevel="1">
      <c r="A137" s="39"/>
      <c r="B137" s="71"/>
      <c r="C137" s="57"/>
      <c r="D137" s="69"/>
      <c r="E137" s="99"/>
      <c r="F137" s="69"/>
      <c r="G137" s="20" t="s">
        <v>49</v>
      </c>
      <c r="H137" s="44">
        <f>SUM(H127:H136)</f>
        <v>0</v>
      </c>
      <c r="I137" s="20" t="s">
        <v>87</v>
      </c>
      <c r="J137" s="44">
        <f>SUM(J127:J136)</f>
        <v>0</v>
      </c>
      <c r="K137" s="41"/>
      <c r="L137" s="41"/>
      <c r="M137" s="20" t="s">
        <v>49</v>
      </c>
      <c r="N137" s="90">
        <f>SUM(N127:N136)</f>
        <v>0</v>
      </c>
      <c r="O137" s="20" t="s">
        <v>87</v>
      </c>
      <c r="P137" s="44" t="e">
        <f>SUM(P127:P136)</f>
        <v>#REF!</v>
      </c>
      <c r="Q137" s="43"/>
      <c r="AMF137" s="12"/>
      <c r="AMG137" s="12"/>
      <c r="AMH137" s="12"/>
      <c r="AMI137" s="12"/>
      <c r="AMJ137" s="12"/>
    </row>
    <row r="138" spans="1:1024" ht="25.5" hidden="1" customHeight="1" outlineLevel="1">
      <c r="A138" s="100"/>
      <c r="B138" s="101"/>
      <c r="C138" s="102"/>
      <c r="D138" s="103"/>
      <c r="E138" s="104"/>
      <c r="F138" s="105"/>
      <c r="G138" s="94"/>
      <c r="H138" s="219" t="s">
        <v>115</v>
      </c>
      <c r="I138" s="219"/>
      <c r="J138" s="219"/>
      <c r="K138" s="95">
        <f>SUM(K127:K137)</f>
        <v>0</v>
      </c>
      <c r="L138" s="44"/>
      <c r="M138" s="41"/>
      <c r="N138" s="229" t="s">
        <v>115</v>
      </c>
      <c r="O138" s="229"/>
      <c r="P138" s="229"/>
      <c r="Q138" s="106" t="e">
        <f>SUM(Q127:Q137)</f>
        <v>#REF!</v>
      </c>
      <c r="AMF138" s="12"/>
      <c r="AMG138" s="12"/>
      <c r="AMH138" s="12"/>
      <c r="AMI138" s="12"/>
      <c r="AMJ138" s="12"/>
    </row>
    <row r="139" spans="1:1024" ht="15.6" customHeight="1" collapsed="1">
      <c r="A139" s="220" t="s">
        <v>117</v>
      </c>
      <c r="B139" s="220"/>
      <c r="C139" s="220"/>
      <c r="D139" s="220"/>
      <c r="E139" s="220"/>
      <c r="F139" s="220"/>
      <c r="G139" s="220"/>
      <c r="H139" s="220"/>
      <c r="I139" s="220"/>
      <c r="J139" s="220"/>
      <c r="K139" s="220"/>
      <c r="L139" s="97"/>
      <c r="M139" s="221" t="s">
        <v>117</v>
      </c>
      <c r="N139" s="221"/>
      <c r="O139" s="221"/>
      <c r="P139" s="221"/>
      <c r="Q139" s="77"/>
      <c r="AMF139" s="12"/>
      <c r="AMG139" s="12"/>
      <c r="AMH139" s="12"/>
      <c r="AMI139" s="12"/>
      <c r="AMJ139" s="12"/>
    </row>
    <row r="140" spans="1:1024" outlineLevel="1">
      <c r="A140" s="107">
        <v>1</v>
      </c>
      <c r="B140" s="71" t="s">
        <v>249</v>
      </c>
      <c r="C140" s="41"/>
      <c r="D140" s="69" t="s">
        <v>114</v>
      </c>
      <c r="E140" s="89">
        <v>2</v>
      </c>
      <c r="F140" s="69">
        <v>227.74</v>
      </c>
      <c r="G140" s="41"/>
      <c r="H140" s="41">
        <f t="shared" ref="H140:H148" si="39">E140*G140</f>
        <v>0</v>
      </c>
      <c r="I140" s="41"/>
      <c r="J140" s="41">
        <f t="shared" ref="J140:J148" si="40">E140*I140</f>
        <v>0</v>
      </c>
      <c r="K140" s="41">
        <f t="shared" ref="K140:K148" si="41">H140+J140</f>
        <v>0</v>
      </c>
      <c r="L140" s="108"/>
      <c r="M140" s="108" t="e">
        <f>$K$4*#REF!</f>
        <v>#REF!</v>
      </c>
      <c r="N140" s="108" t="e">
        <f>#REF!*M140</f>
        <v>#REF!</v>
      </c>
      <c r="O140" s="108" t="e">
        <f>#REF!*#REF!</f>
        <v>#REF!</v>
      </c>
      <c r="P140" s="108" t="e">
        <f>#REF!*O140</f>
        <v>#REF!</v>
      </c>
      <c r="Q140" s="109" t="e">
        <f t="shared" ref="Q140:Q148" si="42">N140+P140</f>
        <v>#REF!</v>
      </c>
      <c r="AMF140" s="12"/>
      <c r="AMG140" s="12"/>
      <c r="AMH140" s="12"/>
      <c r="AMI140" s="12"/>
      <c r="AMJ140" s="12"/>
    </row>
    <row r="141" spans="1:1024" outlineLevel="1">
      <c r="A141" s="107">
        <v>2</v>
      </c>
      <c r="B141" s="99" t="s">
        <v>250</v>
      </c>
      <c r="C141" s="69"/>
      <c r="D141" s="107" t="s">
        <v>86</v>
      </c>
      <c r="E141" s="89">
        <v>3</v>
      </c>
      <c r="F141" s="110"/>
      <c r="G141" s="110"/>
      <c r="H141" s="41">
        <f t="shared" si="39"/>
        <v>0</v>
      </c>
      <c r="I141" s="111"/>
      <c r="J141" s="108">
        <f t="shared" si="40"/>
        <v>0</v>
      </c>
      <c r="K141" s="108">
        <f t="shared" si="41"/>
        <v>0</v>
      </c>
      <c r="L141" s="108"/>
      <c r="M141" s="108">
        <f>$K$4*G141</f>
        <v>0</v>
      </c>
      <c r="N141" s="108">
        <f>E141*M141</f>
        <v>0</v>
      </c>
      <c r="O141" s="108" t="e">
        <f>#REF!*I141</f>
        <v>#REF!</v>
      </c>
      <c r="P141" s="108" t="e">
        <f>E141*O141</f>
        <v>#REF!</v>
      </c>
      <c r="Q141" s="109" t="e">
        <f t="shared" si="42"/>
        <v>#REF!</v>
      </c>
      <c r="AMF141" s="12"/>
      <c r="AMG141" s="12"/>
      <c r="AMH141" s="12"/>
      <c r="AMI141" s="12"/>
      <c r="AMJ141" s="12"/>
    </row>
    <row r="142" spans="1:1024" outlineLevel="1">
      <c r="A142" s="107">
        <v>3</v>
      </c>
      <c r="B142" s="99" t="s">
        <v>251</v>
      </c>
      <c r="C142" s="75"/>
      <c r="D142" s="107" t="s">
        <v>86</v>
      </c>
      <c r="E142" s="89">
        <v>3</v>
      </c>
      <c r="F142" s="110"/>
      <c r="G142" s="110"/>
      <c r="H142" s="41">
        <f t="shared" si="39"/>
        <v>0</v>
      </c>
      <c r="I142" s="111"/>
      <c r="J142" s="108">
        <f t="shared" si="40"/>
        <v>0</v>
      </c>
      <c r="K142" s="108">
        <f t="shared" si="41"/>
        <v>0</v>
      </c>
      <c r="L142" s="108"/>
      <c r="M142" s="108">
        <f>$K$4*G142</f>
        <v>0</v>
      </c>
      <c r="N142" s="108">
        <f>E142*M142</f>
        <v>0</v>
      </c>
      <c r="O142" s="108" t="e">
        <f>#REF!*I142</f>
        <v>#REF!</v>
      </c>
      <c r="P142" s="108" t="e">
        <f>E142*O142</f>
        <v>#REF!</v>
      </c>
      <c r="Q142" s="109" t="e">
        <f t="shared" si="42"/>
        <v>#REF!</v>
      </c>
      <c r="AMF142" s="12"/>
      <c r="AMG142" s="12"/>
      <c r="AMH142" s="12"/>
      <c r="AMI142" s="12"/>
      <c r="AMJ142" s="12"/>
    </row>
    <row r="143" spans="1:1024" outlineLevel="1">
      <c r="A143" s="107">
        <v>4</v>
      </c>
      <c r="B143" s="112" t="s">
        <v>252</v>
      </c>
      <c r="C143" s="75"/>
      <c r="D143" s="107" t="s">
        <v>86</v>
      </c>
      <c r="E143" s="89">
        <v>1</v>
      </c>
      <c r="F143" s="110"/>
      <c r="G143" s="110"/>
      <c r="H143" s="41">
        <f t="shared" si="39"/>
        <v>0</v>
      </c>
      <c r="I143" s="111"/>
      <c r="J143" s="108">
        <f t="shared" si="40"/>
        <v>0</v>
      </c>
      <c r="K143" s="108">
        <f t="shared" si="41"/>
        <v>0</v>
      </c>
      <c r="L143" s="108"/>
      <c r="M143" s="108">
        <f>$K$4*G143</f>
        <v>0</v>
      </c>
      <c r="N143" s="108">
        <f>E143*M143</f>
        <v>0</v>
      </c>
      <c r="O143" s="108" t="e">
        <f>#REF!*I143</f>
        <v>#REF!</v>
      </c>
      <c r="P143" s="108" t="e">
        <f>E143*O143</f>
        <v>#REF!</v>
      </c>
      <c r="Q143" s="109" t="e">
        <f t="shared" si="42"/>
        <v>#REF!</v>
      </c>
      <c r="AMF143" s="12"/>
      <c r="AMG143" s="12"/>
      <c r="AMH143" s="12"/>
      <c r="AMI143" s="12"/>
      <c r="AMJ143" s="12"/>
    </row>
    <row r="144" spans="1:1024" outlineLevel="1">
      <c r="A144" s="107">
        <v>5</v>
      </c>
      <c r="B144" s="99" t="s">
        <v>253</v>
      </c>
      <c r="C144" s="75"/>
      <c r="D144" s="107" t="s">
        <v>114</v>
      </c>
      <c r="E144" s="89">
        <v>4</v>
      </c>
      <c r="F144" s="110"/>
      <c r="G144" s="110"/>
      <c r="H144" s="41">
        <f t="shared" si="39"/>
        <v>0</v>
      </c>
      <c r="I144" s="111"/>
      <c r="J144" s="108">
        <f t="shared" si="40"/>
        <v>0</v>
      </c>
      <c r="K144" s="108">
        <f t="shared" si="41"/>
        <v>0</v>
      </c>
      <c r="L144" s="108"/>
      <c r="M144" s="108">
        <f>$K$4*G144</f>
        <v>0</v>
      </c>
      <c r="N144" s="108">
        <f>E144*M144</f>
        <v>0</v>
      </c>
      <c r="O144" s="108" t="e">
        <f>#REF!*I144</f>
        <v>#REF!</v>
      </c>
      <c r="P144" s="108" t="e">
        <f>E144*O144</f>
        <v>#REF!</v>
      </c>
      <c r="Q144" s="109" t="e">
        <f t="shared" si="42"/>
        <v>#REF!</v>
      </c>
      <c r="AMF144" s="12"/>
      <c r="AMG144" s="12"/>
      <c r="AMH144" s="12"/>
      <c r="AMI144" s="12"/>
      <c r="AMJ144" s="12"/>
    </row>
    <row r="145" spans="1:1024" outlineLevel="1">
      <c r="A145" s="107"/>
      <c r="B145" s="99" t="s">
        <v>254</v>
      </c>
      <c r="C145" s="75"/>
      <c r="D145" s="107" t="s">
        <v>114</v>
      </c>
      <c r="E145" s="89">
        <v>1</v>
      </c>
      <c r="F145" s="110"/>
      <c r="G145" s="110"/>
      <c r="H145" s="41">
        <f t="shared" si="39"/>
        <v>0</v>
      </c>
      <c r="I145" s="111"/>
      <c r="J145" s="108">
        <f t="shared" si="40"/>
        <v>0</v>
      </c>
      <c r="K145" s="108">
        <f t="shared" si="41"/>
        <v>0</v>
      </c>
      <c r="L145" s="108"/>
      <c r="M145" s="108"/>
      <c r="N145" s="108"/>
      <c r="O145" s="108"/>
      <c r="P145" s="108"/>
      <c r="Q145" s="109"/>
      <c r="AMF145" s="12"/>
      <c r="AMG145" s="12"/>
      <c r="AMH145" s="12"/>
      <c r="AMI145" s="12"/>
      <c r="AMJ145" s="12"/>
    </row>
    <row r="146" spans="1:1024" outlineLevel="1">
      <c r="A146" s="107"/>
      <c r="B146" s="99" t="s">
        <v>255</v>
      </c>
      <c r="C146" s="75"/>
      <c r="D146" s="107" t="s">
        <v>114</v>
      </c>
      <c r="E146" s="89">
        <v>1</v>
      </c>
      <c r="F146" s="110"/>
      <c r="G146" s="110"/>
      <c r="H146" s="41">
        <f t="shared" si="39"/>
        <v>0</v>
      </c>
      <c r="I146" s="111"/>
      <c r="J146" s="108">
        <f t="shared" si="40"/>
        <v>0</v>
      </c>
      <c r="K146" s="108">
        <f t="shared" si="41"/>
        <v>0</v>
      </c>
      <c r="L146" s="108"/>
      <c r="M146" s="108"/>
      <c r="N146" s="108"/>
      <c r="O146" s="108"/>
      <c r="P146" s="108"/>
      <c r="Q146" s="109"/>
      <c r="AMF146" s="12"/>
      <c r="AMG146" s="12"/>
      <c r="AMH146" s="12"/>
      <c r="AMI146" s="12"/>
      <c r="AMJ146" s="12"/>
    </row>
    <row r="147" spans="1:1024" outlineLevel="1">
      <c r="A147" s="107"/>
      <c r="B147" s="99"/>
      <c r="C147" s="75"/>
      <c r="D147" s="107"/>
      <c r="E147" s="89"/>
      <c r="F147" s="110"/>
      <c r="G147" s="110"/>
      <c r="H147" s="41"/>
      <c r="I147" s="111"/>
      <c r="J147" s="108"/>
      <c r="K147" s="108"/>
      <c r="L147" s="108"/>
      <c r="M147" s="108"/>
      <c r="N147" s="108"/>
      <c r="O147" s="108"/>
      <c r="P147" s="108"/>
      <c r="Q147" s="109"/>
      <c r="AMF147" s="12"/>
      <c r="AMG147" s="12"/>
      <c r="AMH147" s="12"/>
      <c r="AMI147" s="12"/>
      <c r="AMJ147" s="12"/>
    </row>
    <row r="148" spans="1:1024" outlineLevel="1">
      <c r="A148" s="107"/>
      <c r="B148" s="99"/>
      <c r="C148" s="75"/>
      <c r="D148" s="107"/>
      <c r="E148" s="89"/>
      <c r="F148" s="110"/>
      <c r="G148" s="110"/>
      <c r="H148" s="41">
        <f t="shared" si="39"/>
        <v>0</v>
      </c>
      <c r="I148" s="111"/>
      <c r="J148" s="108">
        <f t="shared" si="40"/>
        <v>0</v>
      </c>
      <c r="K148" s="108">
        <f t="shared" si="41"/>
        <v>0</v>
      </c>
      <c r="L148" s="108"/>
      <c r="M148" s="108">
        <f>$K$4*G148</f>
        <v>0</v>
      </c>
      <c r="N148" s="108">
        <f>E148*M148</f>
        <v>0</v>
      </c>
      <c r="O148" s="108" t="e">
        <f>#REF!*I148</f>
        <v>#REF!</v>
      </c>
      <c r="P148" s="108" t="e">
        <f>E148*O148</f>
        <v>#REF!</v>
      </c>
      <c r="Q148" s="109" t="e">
        <f t="shared" si="42"/>
        <v>#REF!</v>
      </c>
      <c r="AMF148" s="12"/>
      <c r="AMG148" s="12"/>
      <c r="AMH148" s="12"/>
      <c r="AMI148" s="12"/>
      <c r="AMJ148" s="12"/>
    </row>
    <row r="149" spans="1:1024" ht="32.25" customHeight="1" outlineLevel="1">
      <c r="A149" s="107"/>
      <c r="B149" s="99"/>
      <c r="C149" s="69"/>
      <c r="D149" s="107"/>
      <c r="E149" s="89"/>
      <c r="F149" s="110"/>
      <c r="G149" s="20" t="s">
        <v>49</v>
      </c>
      <c r="H149" s="113">
        <f>SUM(H140:H148)</f>
        <v>0</v>
      </c>
      <c r="I149" s="20" t="s">
        <v>87</v>
      </c>
      <c r="J149" s="114">
        <f>SUM(J140:J148)</f>
        <v>0</v>
      </c>
      <c r="K149" s="20">
        <f>SUM(K140:K148)</f>
        <v>0</v>
      </c>
      <c r="L149" s="18"/>
      <c r="M149" s="20" t="s">
        <v>49</v>
      </c>
      <c r="N149" s="20" t="e">
        <f>SUM(N140:N148)</f>
        <v>#REF!</v>
      </c>
      <c r="O149" s="20" t="s">
        <v>87</v>
      </c>
      <c r="P149" s="20" t="e">
        <f>SUM(P140:P148)</f>
        <v>#REF!</v>
      </c>
      <c r="Q149" s="45"/>
      <c r="AMF149" s="12"/>
      <c r="AMG149" s="12"/>
      <c r="AMH149" s="12"/>
      <c r="AMI149" s="12"/>
      <c r="AMJ149" s="12"/>
    </row>
    <row r="150" spans="1:1024" ht="32.25" customHeight="1" outlineLevel="1">
      <c r="A150" s="222" t="s">
        <v>88</v>
      </c>
      <c r="B150" s="222"/>
      <c r="C150" s="222"/>
      <c r="D150" s="222"/>
      <c r="E150" s="222"/>
      <c r="F150" s="222"/>
      <c r="G150" s="222"/>
      <c r="H150" s="222"/>
      <c r="I150" s="222"/>
      <c r="J150" s="222"/>
      <c r="K150" s="49">
        <f>SUM(K140:K148)</f>
        <v>0</v>
      </c>
      <c r="L150" s="20"/>
      <c r="M150" s="214" t="s">
        <v>88</v>
      </c>
      <c r="N150" s="214"/>
      <c r="O150" s="214"/>
      <c r="P150" s="214"/>
      <c r="Q150" s="80" t="e">
        <f>SUM(Q140:Q149)</f>
        <v>#REF!</v>
      </c>
      <c r="AMF150" s="12"/>
      <c r="AMG150" s="12"/>
      <c r="AMH150" s="12"/>
      <c r="AMI150" s="12"/>
      <c r="AMJ150" s="12"/>
    </row>
    <row r="151" spans="1:1024" ht="15.6" customHeight="1">
      <c r="A151" s="223" t="s">
        <v>118</v>
      </c>
      <c r="B151" s="223"/>
      <c r="C151" s="223"/>
      <c r="D151" s="223"/>
      <c r="E151" s="223"/>
      <c r="F151" s="223"/>
      <c r="G151" s="223"/>
      <c r="H151" s="223"/>
      <c r="I151" s="223"/>
      <c r="J151" s="223"/>
      <c r="K151" s="223"/>
      <c r="L151" s="97"/>
      <c r="M151" s="221" t="s">
        <v>118</v>
      </c>
      <c r="N151" s="221"/>
      <c r="O151" s="221"/>
      <c r="P151" s="221"/>
      <c r="Q151" s="45"/>
      <c r="AMF151" s="12"/>
      <c r="AMG151" s="12"/>
      <c r="AMH151" s="12"/>
      <c r="AMI151" s="12"/>
      <c r="AMJ151" s="12"/>
    </row>
    <row r="152" spans="1:1024" ht="37.5" hidden="1" customHeight="1" outlineLevel="1">
      <c r="A152" s="82"/>
      <c r="B152" s="224" t="s">
        <v>119</v>
      </c>
      <c r="C152" s="224"/>
      <c r="D152" s="224"/>
      <c r="E152" s="89"/>
      <c r="F152" s="82"/>
      <c r="G152" s="18"/>
      <c r="H152" s="18"/>
      <c r="I152" s="18"/>
      <c r="J152" s="18"/>
      <c r="K152" s="18"/>
      <c r="L152" s="18"/>
      <c r="M152" s="225" t="s">
        <v>120</v>
      </c>
      <c r="N152" s="225"/>
      <c r="O152" s="225"/>
      <c r="P152" s="18"/>
      <c r="Q152" s="45"/>
      <c r="AMF152" s="12"/>
      <c r="AMG152" s="12"/>
      <c r="AMH152" s="12"/>
      <c r="AMI152" s="12"/>
      <c r="AMJ152" s="12"/>
    </row>
    <row r="153" spans="1:1024" ht="34.5" hidden="1" customHeight="1" outlineLevel="1">
      <c r="A153" s="82">
        <v>1</v>
      </c>
      <c r="B153" s="71"/>
      <c r="C153" s="57"/>
      <c r="D153" s="82" t="s">
        <v>114</v>
      </c>
      <c r="E153" s="116"/>
      <c r="F153" s="117">
        <v>10.15</v>
      </c>
      <c r="G153" s="108"/>
      <c r="H153" s="117">
        <f>E153*G153</f>
        <v>0</v>
      </c>
      <c r="I153" s="108"/>
      <c r="J153" s="117">
        <f>E153*I153</f>
        <v>0</v>
      </c>
      <c r="K153" s="117">
        <f>H153+J153</f>
        <v>0</v>
      </c>
      <c r="L153" s="117">
        <f>F153*$K$4</f>
        <v>10.15</v>
      </c>
      <c r="M153" s="117">
        <f>G153*K4</f>
        <v>0</v>
      </c>
      <c r="N153" s="117">
        <f>E153*M153</f>
        <v>0</v>
      </c>
      <c r="O153" s="117" t="e">
        <f>I153*#REF!</f>
        <v>#REF!</v>
      </c>
      <c r="P153" s="117" t="e">
        <f>E153*O153</f>
        <v>#REF!</v>
      </c>
      <c r="Q153" s="118" t="e">
        <f>N153+P153</f>
        <v>#REF!</v>
      </c>
      <c r="AMF153" s="12"/>
      <c r="AMG153" s="12"/>
      <c r="AMH153" s="12"/>
      <c r="AMI153" s="12"/>
      <c r="AMJ153" s="12"/>
    </row>
    <row r="154" spans="1:1024" ht="34.5" hidden="1" customHeight="1" outlineLevel="1">
      <c r="A154" s="82"/>
      <c r="B154" s="119"/>
      <c r="C154" s="120"/>
      <c r="D154" s="82"/>
      <c r="E154" s="121"/>
      <c r="F154" s="122"/>
      <c r="G154" s="123" t="s">
        <v>49</v>
      </c>
      <c r="H154" s="20">
        <f>SUM(H153:H153)</f>
        <v>0</v>
      </c>
      <c r="I154" s="20" t="s">
        <v>87</v>
      </c>
      <c r="J154" s="20">
        <f>SUM(J153:J153)</f>
        <v>0</v>
      </c>
      <c r="K154" s="124"/>
      <c r="L154" s="124"/>
      <c r="M154" s="123" t="s">
        <v>49</v>
      </c>
      <c r="N154" s="125">
        <f>SUM(N153:N153)</f>
        <v>0</v>
      </c>
      <c r="O154" s="123" t="s">
        <v>87</v>
      </c>
      <c r="P154" s="20" t="e">
        <f>SUM(P153:P153)</f>
        <v>#REF!</v>
      </c>
      <c r="Q154" s="43"/>
      <c r="AMF154" s="12"/>
      <c r="AMG154" s="12"/>
      <c r="AMH154" s="12"/>
      <c r="AMI154" s="12"/>
      <c r="AMJ154" s="12"/>
    </row>
    <row r="155" spans="1:1024" ht="32.25" hidden="1" customHeight="1" outlineLevel="1">
      <c r="A155" s="82"/>
      <c r="B155" s="126"/>
      <c r="C155" s="122"/>
      <c r="D155" s="127"/>
      <c r="E155" s="89"/>
      <c r="F155" s="82"/>
      <c r="G155" s="18"/>
      <c r="H155" s="128"/>
      <c r="I155" s="18"/>
      <c r="J155" s="43"/>
      <c r="K155" s="18"/>
      <c r="L155" s="18"/>
      <c r="M155" s="214" t="s">
        <v>121</v>
      </c>
      <c r="N155" s="214"/>
      <c r="O155" s="214"/>
      <c r="P155" s="128"/>
      <c r="Q155" s="43"/>
      <c r="AMF155" s="12"/>
      <c r="AMG155" s="12"/>
      <c r="AMH155" s="12"/>
      <c r="AMI155" s="12"/>
      <c r="AMJ155" s="12"/>
    </row>
    <row r="156" spans="1:1024" ht="39.75" hidden="1" customHeight="1" outlineLevel="1">
      <c r="A156" s="82">
        <v>1</v>
      </c>
      <c r="B156" s="42"/>
      <c r="C156" s="39"/>
      <c r="D156" s="82" t="s">
        <v>86</v>
      </c>
      <c r="E156" s="89"/>
      <c r="F156" s="82"/>
      <c r="G156" s="18"/>
      <c r="H156" s="18">
        <f t="shared" ref="H156:H163" si="43">E156*G156</f>
        <v>0</v>
      </c>
      <c r="I156" s="18"/>
      <c r="J156" s="18">
        <f t="shared" ref="J156:J163" si="44">E156*I156</f>
        <v>0</v>
      </c>
      <c r="K156" s="18">
        <f t="shared" ref="K156:K163" si="45">H156+J156</f>
        <v>0</v>
      </c>
      <c r="L156" s="18"/>
      <c r="M156" s="18">
        <f t="shared" ref="M156:M163" si="46">$K$4*G156</f>
        <v>0</v>
      </c>
      <c r="N156" s="18">
        <f t="shared" ref="N156:N163" si="47">E156*M156</f>
        <v>0</v>
      </c>
      <c r="O156" s="18" t="e">
        <f>#REF!*I156</f>
        <v>#REF!</v>
      </c>
      <c r="P156" s="18" t="e">
        <f t="shared" ref="P156:P163" si="48">E156*O156</f>
        <v>#REF!</v>
      </c>
      <c r="Q156" s="43" t="e">
        <f t="shared" ref="Q156:Q163" si="49">N156+P156</f>
        <v>#REF!</v>
      </c>
      <c r="AMF156" s="12"/>
      <c r="AMG156" s="12"/>
      <c r="AMH156" s="12"/>
      <c r="AMI156" s="12"/>
      <c r="AMJ156" s="12"/>
    </row>
    <row r="157" spans="1:1024" ht="36" hidden="1" customHeight="1" outlineLevel="1">
      <c r="A157" s="82">
        <v>3</v>
      </c>
      <c r="B157" s="42"/>
      <c r="C157" s="39"/>
      <c r="D157" s="82" t="s">
        <v>86</v>
      </c>
      <c r="E157" s="89"/>
      <c r="F157" s="82"/>
      <c r="G157" s="18"/>
      <c r="H157" s="18">
        <f t="shared" si="43"/>
        <v>0</v>
      </c>
      <c r="I157" s="18"/>
      <c r="J157" s="18">
        <f t="shared" si="44"/>
        <v>0</v>
      </c>
      <c r="K157" s="18">
        <f t="shared" si="45"/>
        <v>0</v>
      </c>
      <c r="L157" s="18"/>
      <c r="M157" s="18">
        <f t="shared" si="46"/>
        <v>0</v>
      </c>
      <c r="N157" s="18">
        <f t="shared" si="47"/>
        <v>0</v>
      </c>
      <c r="O157" s="18" t="e">
        <f>#REF!*I157</f>
        <v>#REF!</v>
      </c>
      <c r="P157" s="18" t="e">
        <f t="shared" si="48"/>
        <v>#REF!</v>
      </c>
      <c r="Q157" s="43" t="e">
        <f t="shared" si="49"/>
        <v>#REF!</v>
      </c>
      <c r="AMF157" s="12"/>
      <c r="AMG157" s="12"/>
      <c r="AMH157" s="12"/>
      <c r="AMI157" s="12"/>
      <c r="AMJ157" s="12"/>
    </row>
    <row r="158" spans="1:1024" ht="26.25" hidden="1" customHeight="1" outlineLevel="1">
      <c r="A158" s="82">
        <v>5</v>
      </c>
      <c r="B158" s="42"/>
      <c r="C158" s="39"/>
      <c r="D158" s="82" t="s">
        <v>122</v>
      </c>
      <c r="E158" s="89"/>
      <c r="F158" s="82"/>
      <c r="G158" s="18"/>
      <c r="H158" s="18">
        <f t="shared" si="43"/>
        <v>0</v>
      </c>
      <c r="I158" s="18"/>
      <c r="J158" s="18">
        <f t="shared" si="44"/>
        <v>0</v>
      </c>
      <c r="K158" s="18">
        <f t="shared" si="45"/>
        <v>0</v>
      </c>
      <c r="L158" s="18"/>
      <c r="M158" s="18">
        <f t="shared" si="46"/>
        <v>0</v>
      </c>
      <c r="N158" s="18">
        <f t="shared" si="47"/>
        <v>0</v>
      </c>
      <c r="O158" s="18" t="e">
        <f>#REF!*I158</f>
        <v>#REF!</v>
      </c>
      <c r="P158" s="18" t="e">
        <f t="shared" si="48"/>
        <v>#REF!</v>
      </c>
      <c r="Q158" s="43" t="e">
        <f t="shared" si="49"/>
        <v>#REF!</v>
      </c>
      <c r="AMF158" s="12"/>
      <c r="AMG158" s="12"/>
      <c r="AMH158" s="12"/>
      <c r="AMI158" s="12"/>
      <c r="AMJ158" s="12"/>
    </row>
    <row r="159" spans="1:1024" ht="33" hidden="1" customHeight="1" outlineLevel="1">
      <c r="A159" s="82">
        <v>6</v>
      </c>
      <c r="B159" s="42"/>
      <c r="C159" s="39"/>
      <c r="D159" s="82" t="s">
        <v>122</v>
      </c>
      <c r="E159" s="89"/>
      <c r="F159" s="82"/>
      <c r="G159" s="18"/>
      <c r="H159" s="18">
        <f t="shared" si="43"/>
        <v>0</v>
      </c>
      <c r="I159" s="18"/>
      <c r="J159" s="18">
        <f t="shared" si="44"/>
        <v>0</v>
      </c>
      <c r="K159" s="18">
        <f t="shared" si="45"/>
        <v>0</v>
      </c>
      <c r="L159" s="18"/>
      <c r="M159" s="18">
        <f t="shared" si="46"/>
        <v>0</v>
      </c>
      <c r="N159" s="18">
        <f t="shared" si="47"/>
        <v>0</v>
      </c>
      <c r="O159" s="18" t="e">
        <f>#REF!*I159</f>
        <v>#REF!</v>
      </c>
      <c r="P159" s="18" t="e">
        <f t="shared" si="48"/>
        <v>#REF!</v>
      </c>
      <c r="Q159" s="43" t="e">
        <f t="shared" si="49"/>
        <v>#REF!</v>
      </c>
      <c r="AMF159" s="12"/>
      <c r="AMG159" s="12"/>
      <c r="AMH159" s="12"/>
      <c r="AMI159" s="12"/>
      <c r="AMJ159" s="12"/>
    </row>
    <row r="160" spans="1:1024" ht="36" hidden="1" customHeight="1" outlineLevel="1">
      <c r="A160" s="82">
        <v>7</v>
      </c>
      <c r="B160" s="42"/>
      <c r="C160" s="39"/>
      <c r="D160" s="82" t="s">
        <v>114</v>
      </c>
      <c r="E160" s="89"/>
      <c r="F160" s="82"/>
      <c r="G160" s="18"/>
      <c r="H160" s="18">
        <f t="shared" si="43"/>
        <v>0</v>
      </c>
      <c r="I160" s="18"/>
      <c r="J160" s="18">
        <f t="shared" si="44"/>
        <v>0</v>
      </c>
      <c r="K160" s="18">
        <f t="shared" si="45"/>
        <v>0</v>
      </c>
      <c r="L160" s="18"/>
      <c r="M160" s="18">
        <f t="shared" si="46"/>
        <v>0</v>
      </c>
      <c r="N160" s="18">
        <f t="shared" si="47"/>
        <v>0</v>
      </c>
      <c r="O160" s="18" t="e">
        <f>#REF!*I160</f>
        <v>#REF!</v>
      </c>
      <c r="P160" s="18" t="e">
        <f t="shared" si="48"/>
        <v>#REF!</v>
      </c>
      <c r="Q160" s="43" t="e">
        <f t="shared" si="49"/>
        <v>#REF!</v>
      </c>
      <c r="AMF160" s="12"/>
      <c r="AMG160" s="12"/>
      <c r="AMH160" s="12"/>
      <c r="AMI160" s="12"/>
      <c r="AMJ160" s="12"/>
    </row>
    <row r="161" spans="1:1024" ht="36" hidden="1" customHeight="1" outlineLevel="1">
      <c r="A161" s="82">
        <v>8</v>
      </c>
      <c r="B161" s="42"/>
      <c r="C161" s="39"/>
      <c r="D161" s="82" t="s">
        <v>123</v>
      </c>
      <c r="E161" s="89"/>
      <c r="F161" s="82"/>
      <c r="G161" s="18"/>
      <c r="H161" s="18">
        <f t="shared" si="43"/>
        <v>0</v>
      </c>
      <c r="I161" s="18"/>
      <c r="J161" s="18">
        <f t="shared" si="44"/>
        <v>0</v>
      </c>
      <c r="K161" s="18">
        <f t="shared" si="45"/>
        <v>0</v>
      </c>
      <c r="L161" s="18"/>
      <c r="M161" s="18">
        <f t="shared" si="46"/>
        <v>0</v>
      </c>
      <c r="N161" s="18">
        <f t="shared" si="47"/>
        <v>0</v>
      </c>
      <c r="O161" s="18" t="e">
        <f>#REF!*I161</f>
        <v>#REF!</v>
      </c>
      <c r="P161" s="18" t="e">
        <f t="shared" si="48"/>
        <v>#REF!</v>
      </c>
      <c r="Q161" s="43" t="e">
        <f t="shared" si="49"/>
        <v>#REF!</v>
      </c>
      <c r="AMF161" s="12"/>
      <c r="AMG161" s="12"/>
      <c r="AMH161" s="12"/>
      <c r="AMI161" s="12"/>
      <c r="AMJ161" s="12"/>
    </row>
    <row r="162" spans="1:1024" ht="36" hidden="1" customHeight="1" outlineLevel="1">
      <c r="A162" s="82">
        <v>9</v>
      </c>
      <c r="B162" s="42"/>
      <c r="C162" s="39"/>
      <c r="D162" s="82" t="s">
        <v>123</v>
      </c>
      <c r="E162" s="89"/>
      <c r="F162" s="82"/>
      <c r="G162" s="18"/>
      <c r="H162" s="18">
        <f t="shared" si="43"/>
        <v>0</v>
      </c>
      <c r="I162" s="18"/>
      <c r="J162" s="18">
        <f t="shared" si="44"/>
        <v>0</v>
      </c>
      <c r="K162" s="18">
        <f t="shared" si="45"/>
        <v>0</v>
      </c>
      <c r="L162" s="18"/>
      <c r="M162" s="18">
        <f t="shared" si="46"/>
        <v>0</v>
      </c>
      <c r="N162" s="18">
        <f t="shared" si="47"/>
        <v>0</v>
      </c>
      <c r="O162" s="18" t="e">
        <f>#REF!*I162</f>
        <v>#REF!</v>
      </c>
      <c r="P162" s="18" t="e">
        <f t="shared" si="48"/>
        <v>#REF!</v>
      </c>
      <c r="Q162" s="43" t="e">
        <f t="shared" si="49"/>
        <v>#REF!</v>
      </c>
      <c r="AMF162" s="12"/>
      <c r="AMG162" s="12"/>
      <c r="AMH162" s="12"/>
      <c r="AMI162" s="12"/>
      <c r="AMJ162" s="12"/>
    </row>
    <row r="163" spans="1:1024" ht="36" hidden="1" customHeight="1" outlineLevel="1">
      <c r="A163" s="82">
        <v>10</v>
      </c>
      <c r="B163" s="42"/>
      <c r="C163" s="39"/>
      <c r="D163" s="82" t="s">
        <v>123</v>
      </c>
      <c r="E163" s="89"/>
      <c r="F163" s="82"/>
      <c r="G163" s="18"/>
      <c r="H163" s="18">
        <f t="shared" si="43"/>
        <v>0</v>
      </c>
      <c r="I163" s="18"/>
      <c r="J163" s="18">
        <f t="shared" si="44"/>
        <v>0</v>
      </c>
      <c r="K163" s="18">
        <f t="shared" si="45"/>
        <v>0</v>
      </c>
      <c r="L163" s="18"/>
      <c r="M163" s="18">
        <f t="shared" si="46"/>
        <v>0</v>
      </c>
      <c r="N163" s="18">
        <f t="shared" si="47"/>
        <v>0</v>
      </c>
      <c r="O163" s="18" t="e">
        <f>#REF!*I163</f>
        <v>#REF!</v>
      </c>
      <c r="P163" s="18" t="e">
        <f t="shared" si="48"/>
        <v>#REF!</v>
      </c>
      <c r="Q163" s="43" t="e">
        <f t="shared" si="49"/>
        <v>#REF!</v>
      </c>
      <c r="AMF163" s="12"/>
      <c r="AMG163" s="12"/>
      <c r="AMH163" s="12"/>
      <c r="AMI163" s="12"/>
      <c r="AMJ163" s="12"/>
    </row>
    <row r="164" spans="1:1024" ht="36" hidden="1" customHeight="1" outlineLevel="1">
      <c r="A164" s="82"/>
      <c r="B164" s="42"/>
      <c r="C164" s="39"/>
      <c r="D164" s="82"/>
      <c r="E164" s="89"/>
      <c r="F164" s="82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43"/>
      <c r="AMF164" s="12"/>
      <c r="AMG164" s="12"/>
      <c r="AMH164" s="12"/>
      <c r="AMI164" s="12"/>
      <c r="AMJ164" s="12"/>
    </row>
    <row r="165" spans="1:1024" ht="36" hidden="1" customHeight="1" outlineLevel="1">
      <c r="A165" s="82"/>
      <c r="B165" s="42"/>
      <c r="C165" s="39"/>
      <c r="D165" s="82" t="s">
        <v>86</v>
      </c>
      <c r="E165" s="89"/>
      <c r="F165" s="82"/>
      <c r="G165" s="18"/>
      <c r="H165" s="18">
        <f t="shared" ref="H165:H171" si="50">E165*G165</f>
        <v>0</v>
      </c>
      <c r="I165" s="18"/>
      <c r="J165" s="18">
        <f t="shared" ref="J165:J171" si="51">E165*I165</f>
        <v>0</v>
      </c>
      <c r="K165" s="18">
        <f t="shared" ref="K165:K171" si="52">H165+J165</f>
        <v>0</v>
      </c>
      <c r="L165" s="18"/>
      <c r="M165" s="18">
        <f t="shared" ref="M165:M171" si="53">$K$4*G165</f>
        <v>0</v>
      </c>
      <c r="N165" s="18">
        <f t="shared" ref="N165:N171" si="54">E165*M165</f>
        <v>0</v>
      </c>
      <c r="O165" s="18" t="e">
        <f>#REF!*I165</f>
        <v>#REF!</v>
      </c>
      <c r="P165" s="18" t="e">
        <f t="shared" ref="P165:P171" si="55">E165*O165</f>
        <v>#REF!</v>
      </c>
      <c r="Q165" s="43" t="e">
        <f t="shared" ref="Q165:Q171" si="56">N165+P165</f>
        <v>#REF!</v>
      </c>
      <c r="AMF165" s="12"/>
      <c r="AMG165" s="12"/>
      <c r="AMH165" s="12"/>
      <c r="AMI165" s="12"/>
      <c r="AMJ165" s="12"/>
    </row>
    <row r="166" spans="1:1024" ht="36" hidden="1" customHeight="1" outlineLevel="1">
      <c r="A166" s="82"/>
      <c r="B166" s="42"/>
      <c r="C166" s="39"/>
      <c r="D166" s="82" t="s">
        <v>86</v>
      </c>
      <c r="E166" s="89"/>
      <c r="F166" s="82"/>
      <c r="G166" s="18"/>
      <c r="H166" s="18">
        <f t="shared" si="50"/>
        <v>0</v>
      </c>
      <c r="I166" s="18"/>
      <c r="J166" s="18">
        <f t="shared" si="51"/>
        <v>0</v>
      </c>
      <c r="K166" s="18">
        <f t="shared" si="52"/>
        <v>0</v>
      </c>
      <c r="L166" s="18"/>
      <c r="M166" s="18">
        <f t="shared" si="53"/>
        <v>0</v>
      </c>
      <c r="N166" s="18">
        <f t="shared" si="54"/>
        <v>0</v>
      </c>
      <c r="O166" s="18" t="e">
        <f>#REF!*I166</f>
        <v>#REF!</v>
      </c>
      <c r="P166" s="18" t="e">
        <f t="shared" si="55"/>
        <v>#REF!</v>
      </c>
      <c r="Q166" s="43" t="e">
        <f t="shared" si="56"/>
        <v>#REF!</v>
      </c>
      <c r="AMF166" s="12"/>
      <c r="AMG166" s="12"/>
      <c r="AMH166" s="12"/>
      <c r="AMI166" s="12"/>
      <c r="AMJ166" s="12"/>
    </row>
    <row r="167" spans="1:1024" ht="36" hidden="1" customHeight="1" outlineLevel="1">
      <c r="A167" s="82"/>
      <c r="B167" s="42"/>
      <c r="C167" s="39"/>
      <c r="D167" s="82" t="s">
        <v>86</v>
      </c>
      <c r="E167" s="89"/>
      <c r="F167" s="82"/>
      <c r="G167" s="18"/>
      <c r="H167" s="18">
        <f t="shared" si="50"/>
        <v>0</v>
      </c>
      <c r="I167" s="18"/>
      <c r="J167" s="18">
        <f t="shared" si="51"/>
        <v>0</v>
      </c>
      <c r="K167" s="18">
        <f t="shared" si="52"/>
        <v>0</v>
      </c>
      <c r="L167" s="18"/>
      <c r="M167" s="18">
        <f t="shared" si="53"/>
        <v>0</v>
      </c>
      <c r="N167" s="18">
        <f t="shared" si="54"/>
        <v>0</v>
      </c>
      <c r="O167" s="18" t="e">
        <f>#REF!*I167</f>
        <v>#REF!</v>
      </c>
      <c r="P167" s="18" t="e">
        <f t="shared" si="55"/>
        <v>#REF!</v>
      </c>
      <c r="Q167" s="43" t="e">
        <f t="shared" si="56"/>
        <v>#REF!</v>
      </c>
      <c r="AMF167" s="12"/>
      <c r="AMG167" s="12"/>
      <c r="AMH167" s="12"/>
      <c r="AMI167" s="12"/>
      <c r="AMJ167" s="12"/>
    </row>
    <row r="168" spans="1:1024" ht="36" hidden="1" customHeight="1" outlineLevel="1">
      <c r="A168" s="82"/>
      <c r="B168" s="42"/>
      <c r="C168" s="39"/>
      <c r="D168" s="82" t="s">
        <v>86</v>
      </c>
      <c r="E168" s="89"/>
      <c r="F168" s="82"/>
      <c r="G168" s="18"/>
      <c r="H168" s="18">
        <f t="shared" si="50"/>
        <v>0</v>
      </c>
      <c r="I168" s="18"/>
      <c r="J168" s="18">
        <f t="shared" si="51"/>
        <v>0</v>
      </c>
      <c r="K168" s="18">
        <f t="shared" si="52"/>
        <v>0</v>
      </c>
      <c r="L168" s="18"/>
      <c r="M168" s="18">
        <f t="shared" si="53"/>
        <v>0</v>
      </c>
      <c r="N168" s="18">
        <f t="shared" si="54"/>
        <v>0</v>
      </c>
      <c r="O168" s="18" t="e">
        <f>#REF!*I168</f>
        <v>#REF!</v>
      </c>
      <c r="P168" s="18" t="e">
        <f t="shared" si="55"/>
        <v>#REF!</v>
      </c>
      <c r="Q168" s="43" t="e">
        <f t="shared" si="56"/>
        <v>#REF!</v>
      </c>
      <c r="AMF168" s="12"/>
      <c r="AMG168" s="12"/>
      <c r="AMH168" s="12"/>
      <c r="AMI168" s="12"/>
      <c r="AMJ168" s="12"/>
    </row>
    <row r="169" spans="1:1024" ht="36" hidden="1" customHeight="1" outlineLevel="1">
      <c r="A169" s="82">
        <v>11</v>
      </c>
      <c r="B169" s="42"/>
      <c r="C169" s="39"/>
      <c r="D169" s="82" t="s">
        <v>123</v>
      </c>
      <c r="E169" s="89"/>
      <c r="F169" s="82"/>
      <c r="G169" s="18"/>
      <c r="H169" s="18">
        <f t="shared" si="50"/>
        <v>0</v>
      </c>
      <c r="I169" s="18"/>
      <c r="J169" s="18">
        <f t="shared" si="51"/>
        <v>0</v>
      </c>
      <c r="K169" s="18">
        <f t="shared" si="52"/>
        <v>0</v>
      </c>
      <c r="L169" s="18"/>
      <c r="M169" s="18">
        <f t="shared" si="53"/>
        <v>0</v>
      </c>
      <c r="N169" s="18">
        <f t="shared" si="54"/>
        <v>0</v>
      </c>
      <c r="O169" s="18" t="e">
        <f>#REF!*I169</f>
        <v>#REF!</v>
      </c>
      <c r="P169" s="18" t="e">
        <f t="shared" si="55"/>
        <v>#REF!</v>
      </c>
      <c r="Q169" s="43" t="e">
        <f t="shared" si="56"/>
        <v>#REF!</v>
      </c>
      <c r="AMF169" s="12"/>
      <c r="AMG169" s="12"/>
      <c r="AMH169" s="12"/>
      <c r="AMI169" s="12"/>
      <c r="AMJ169" s="12"/>
    </row>
    <row r="170" spans="1:1024" ht="36" hidden="1" customHeight="1" outlineLevel="1">
      <c r="A170" s="82">
        <v>12</v>
      </c>
      <c r="B170" s="42"/>
      <c r="C170" s="39"/>
      <c r="D170" s="82" t="s">
        <v>86</v>
      </c>
      <c r="E170" s="89"/>
      <c r="F170" s="82"/>
      <c r="G170" s="18"/>
      <c r="H170" s="18">
        <f t="shared" si="50"/>
        <v>0</v>
      </c>
      <c r="I170" s="18"/>
      <c r="J170" s="18">
        <f t="shared" si="51"/>
        <v>0</v>
      </c>
      <c r="K170" s="18">
        <f t="shared" si="52"/>
        <v>0</v>
      </c>
      <c r="L170" s="18"/>
      <c r="M170" s="18">
        <f t="shared" si="53"/>
        <v>0</v>
      </c>
      <c r="N170" s="18">
        <f t="shared" si="54"/>
        <v>0</v>
      </c>
      <c r="O170" s="18" t="e">
        <f>#REF!*I170</f>
        <v>#REF!</v>
      </c>
      <c r="P170" s="18" t="e">
        <f t="shared" si="55"/>
        <v>#REF!</v>
      </c>
      <c r="Q170" s="43" t="e">
        <f t="shared" si="56"/>
        <v>#REF!</v>
      </c>
      <c r="AMF170" s="12"/>
      <c r="AMG170" s="12"/>
      <c r="AMH170" s="12"/>
      <c r="AMI170" s="12"/>
      <c r="AMJ170" s="12"/>
    </row>
    <row r="171" spans="1:1024" ht="36" hidden="1" customHeight="1" outlineLevel="1">
      <c r="A171" s="82">
        <v>13</v>
      </c>
      <c r="B171" s="42"/>
      <c r="C171" s="39"/>
      <c r="D171" s="82" t="s">
        <v>124</v>
      </c>
      <c r="E171" s="89"/>
      <c r="F171" s="82"/>
      <c r="G171" s="18"/>
      <c r="H171" s="18">
        <f t="shared" si="50"/>
        <v>0</v>
      </c>
      <c r="I171" s="18"/>
      <c r="J171" s="18">
        <f t="shared" si="51"/>
        <v>0</v>
      </c>
      <c r="K171" s="18">
        <f t="shared" si="52"/>
        <v>0</v>
      </c>
      <c r="L171" s="18"/>
      <c r="M171" s="18">
        <f t="shared" si="53"/>
        <v>0</v>
      </c>
      <c r="N171" s="18">
        <f t="shared" si="54"/>
        <v>0</v>
      </c>
      <c r="O171" s="18" t="e">
        <f>#REF!*I171</f>
        <v>#REF!</v>
      </c>
      <c r="P171" s="18" t="e">
        <f t="shared" si="55"/>
        <v>#REF!</v>
      </c>
      <c r="Q171" s="43" t="e">
        <f t="shared" si="56"/>
        <v>#REF!</v>
      </c>
      <c r="AMF171" s="12"/>
      <c r="AMG171" s="12"/>
      <c r="AMH171" s="12"/>
      <c r="AMI171" s="12"/>
      <c r="AMJ171" s="12"/>
    </row>
    <row r="172" spans="1:1024" ht="36" hidden="1" customHeight="1" outlineLevel="1">
      <c r="A172" s="82"/>
      <c r="B172" s="42"/>
      <c r="C172" s="39"/>
      <c r="D172" s="82"/>
      <c r="E172" s="89"/>
      <c r="F172" s="82"/>
      <c r="G172" s="20" t="s">
        <v>49</v>
      </c>
      <c r="H172" s="20">
        <f>SUM(H156:H171)</f>
        <v>0</v>
      </c>
      <c r="I172" s="20" t="s">
        <v>87</v>
      </c>
      <c r="J172" s="20">
        <f>SUM(J156:J171)</f>
        <v>0</v>
      </c>
      <c r="K172" s="18">
        <v>0</v>
      </c>
      <c r="L172" s="18"/>
      <c r="M172" s="20" t="s">
        <v>49</v>
      </c>
      <c r="N172" s="20">
        <f>SUM(N156:N171)</f>
        <v>0</v>
      </c>
      <c r="O172" s="20" t="s">
        <v>87</v>
      </c>
      <c r="P172" s="20" t="e">
        <f>SUM(P156:P171)</f>
        <v>#REF!</v>
      </c>
      <c r="Q172" s="43"/>
      <c r="AMF172" s="12"/>
      <c r="AMG172" s="12"/>
      <c r="AMH172" s="12"/>
      <c r="AMI172" s="12"/>
      <c r="AMJ172" s="12"/>
    </row>
    <row r="173" spans="1:1024" ht="36" hidden="1" customHeight="1" outlineLevel="1">
      <c r="A173" s="226" t="s">
        <v>88</v>
      </c>
      <c r="B173" s="226"/>
      <c r="C173" s="226"/>
      <c r="D173" s="226"/>
      <c r="E173" s="226"/>
      <c r="F173" s="226"/>
      <c r="G173" s="226"/>
      <c r="H173" s="226"/>
      <c r="I173" s="226"/>
      <c r="J173" s="226"/>
      <c r="K173" s="129">
        <f>K171+K170+K169+K168+K167+K166+K163+K162+K161+K160+K159+K158+K157+K156+K153</f>
        <v>0</v>
      </c>
      <c r="L173" s="16"/>
      <c r="M173" s="214" t="s">
        <v>88</v>
      </c>
      <c r="N173" s="214"/>
      <c r="O173" s="214"/>
      <c r="P173" s="214"/>
      <c r="Q173" s="37" t="e">
        <f>Q171+Q170+Q169+Q168+Q167+Q166+Q165+Q163+Q162+Q161+Q160+Q159+Q158+Q157+Q156+Q153</f>
        <v>#REF!</v>
      </c>
      <c r="AMF173" s="12"/>
      <c r="AMG173" s="12"/>
      <c r="AMH173" s="12"/>
      <c r="AMI173" s="12"/>
      <c r="AMJ173" s="12"/>
    </row>
    <row r="174" spans="1:1024" ht="24" hidden="1" customHeight="1" outlineLevel="1">
      <c r="A174" s="130"/>
      <c r="B174" s="89"/>
      <c r="C174" s="82"/>
      <c r="D174" s="81"/>
      <c r="E174" s="215" t="s">
        <v>125</v>
      </c>
      <c r="F174" s="215"/>
      <c r="G174" s="215"/>
      <c r="H174" s="20" t="e">
        <f>H172+H154+H149+#REF!+H137+H124</f>
        <v>#REF!</v>
      </c>
      <c r="I174" s="131" t="s">
        <v>126</v>
      </c>
      <c r="J174" s="20">
        <f>K173*1</f>
        <v>0</v>
      </c>
      <c r="K174" s="20"/>
      <c r="L174" s="20"/>
      <c r="M174" s="20" t="s">
        <v>127</v>
      </c>
      <c r="N174" s="20" t="e">
        <f>N172+N154+N149+#REF!+N137+N124</f>
        <v>#REF!</v>
      </c>
      <c r="O174" s="132" t="s">
        <v>126</v>
      </c>
      <c r="P174" s="20" t="e">
        <f>Q173*1</f>
        <v>#REF!</v>
      </c>
      <c r="Q174" s="51"/>
      <c r="AMF174" s="12"/>
      <c r="AMG174" s="12"/>
      <c r="AMH174" s="12"/>
      <c r="AMI174" s="12"/>
      <c r="AMJ174" s="12"/>
    </row>
    <row r="175" spans="1:1024" ht="24" hidden="1" customHeight="1" outlineLevel="1">
      <c r="A175" s="133"/>
      <c r="B175" s="19"/>
      <c r="C175" s="82"/>
      <c r="D175" s="81"/>
      <c r="E175" s="19"/>
      <c r="F175" s="81"/>
      <c r="G175" s="81"/>
      <c r="H175" s="81"/>
      <c r="I175" s="81"/>
      <c r="J175" s="81" t="s">
        <v>128</v>
      </c>
      <c r="K175" s="20" t="e">
        <f>H174+J174</f>
        <v>#REF!</v>
      </c>
      <c r="L175" s="20"/>
      <c r="M175" s="20"/>
      <c r="N175" s="20"/>
      <c r="O175" s="20"/>
      <c r="P175" s="20" t="s">
        <v>128</v>
      </c>
      <c r="Q175" s="51" t="e">
        <f>P174+N174</f>
        <v>#REF!</v>
      </c>
      <c r="AMF175" s="12"/>
      <c r="AMG175" s="12"/>
      <c r="AMH175" s="12"/>
      <c r="AMI175" s="12"/>
      <c r="AMJ175" s="12"/>
    </row>
    <row r="176" spans="1:1024" ht="23.25" hidden="1" customHeight="1" outlineLevel="1">
      <c r="A176" s="133"/>
      <c r="B176" s="19"/>
      <c r="C176" s="82"/>
      <c r="D176" s="81"/>
      <c r="E176" s="215" t="s">
        <v>129</v>
      </c>
      <c r="F176" s="215"/>
      <c r="G176" s="215"/>
      <c r="H176" s="20"/>
      <c r="I176" s="115" t="s">
        <v>130</v>
      </c>
      <c r="J176" s="20"/>
      <c r="K176" s="20"/>
      <c r="L176" s="20"/>
      <c r="M176" s="20" t="s">
        <v>129</v>
      </c>
      <c r="N176" s="20" t="e">
        <f>N174+N105</f>
        <v>#REF!</v>
      </c>
      <c r="O176" s="20" t="s">
        <v>130</v>
      </c>
      <c r="P176" s="20" t="e">
        <f>P174+P105</f>
        <v>#REF!</v>
      </c>
      <c r="Q176" s="51"/>
      <c r="AMF176" s="12"/>
      <c r="AMG176" s="12"/>
      <c r="AMH176" s="12"/>
      <c r="AMI176" s="12"/>
      <c r="AMJ176" s="12"/>
    </row>
    <row r="177" spans="1:1024" ht="23.25" hidden="1" customHeight="1" outlineLevel="1">
      <c r="A177" s="134"/>
      <c r="B177" s="135"/>
      <c r="C177" s="136"/>
      <c r="D177" s="216" t="s">
        <v>131</v>
      </c>
      <c r="E177" s="216"/>
      <c r="F177" s="216"/>
      <c r="G177" s="216"/>
      <c r="H177" s="216"/>
      <c r="I177" s="216"/>
      <c r="J177" s="216"/>
      <c r="K177" s="137" t="e">
        <f>K175+#REF!</f>
        <v>#REF!</v>
      </c>
      <c r="L177" s="16"/>
      <c r="M177" s="217" t="s">
        <v>131</v>
      </c>
      <c r="N177" s="217"/>
      <c r="O177" s="217"/>
      <c r="P177" s="217"/>
      <c r="Q177" s="37" t="e">
        <f>Q175+#REF!</f>
        <v>#REF!</v>
      </c>
      <c r="AMF177" s="12"/>
      <c r="AMG177" s="12"/>
      <c r="AMH177" s="12"/>
      <c r="AMI177" s="12"/>
      <c r="AMJ177" s="12"/>
    </row>
    <row r="178" spans="1:1024" ht="25.15" customHeight="1" collapsed="1">
      <c r="A178" s="218" t="s">
        <v>132</v>
      </c>
      <c r="B178" s="218"/>
      <c r="C178" s="218"/>
      <c r="D178" s="218"/>
      <c r="E178" s="218"/>
      <c r="F178" s="218"/>
      <c r="G178" s="218"/>
      <c r="H178" s="218"/>
      <c r="I178" s="218"/>
      <c r="J178" s="218"/>
      <c r="K178" s="218"/>
      <c r="L178" s="20"/>
      <c r="M178" s="214" t="s">
        <v>132</v>
      </c>
      <c r="N178" s="214"/>
      <c r="O178" s="214"/>
      <c r="P178" s="214"/>
      <c r="Q178" s="77"/>
      <c r="AMF178" s="12"/>
      <c r="AMG178" s="12"/>
      <c r="AMH178" s="12"/>
      <c r="AMI178" s="12"/>
      <c r="AMJ178" s="12"/>
    </row>
    <row r="179" spans="1:1024">
      <c r="A179" s="187">
        <v>1</v>
      </c>
      <c r="B179" s="138" t="s">
        <v>133</v>
      </c>
      <c r="C179" s="18"/>
      <c r="D179" s="18" t="s">
        <v>124</v>
      </c>
      <c r="E179" s="89">
        <v>1</v>
      </c>
      <c r="F179" s="82"/>
      <c r="G179" s="18"/>
      <c r="H179" s="41">
        <f>E179*G179</f>
        <v>0</v>
      </c>
      <c r="I179" s="18">
        <v>100000</v>
      </c>
      <c r="J179" s="41">
        <f>E179*I179</f>
        <v>100000</v>
      </c>
      <c r="K179" s="41">
        <f>H179+J179</f>
        <v>100000</v>
      </c>
      <c r="L179" s="41"/>
      <c r="M179" s="41">
        <f>G179*H3</f>
        <v>0</v>
      </c>
      <c r="N179" s="18">
        <f>E179*M179</f>
        <v>0</v>
      </c>
      <c r="O179" s="18" t="e">
        <f>#REF!*I179</f>
        <v>#REF!</v>
      </c>
      <c r="P179" s="18" t="e">
        <f>O179*E179</f>
        <v>#REF!</v>
      </c>
      <c r="Q179" s="43" t="e">
        <f>N179+P179</f>
        <v>#REF!</v>
      </c>
      <c r="AMF179" s="12"/>
      <c r="AMG179" s="12"/>
      <c r="AMH179" s="12"/>
      <c r="AMI179" s="12"/>
      <c r="AMJ179" s="12"/>
    </row>
    <row r="180" spans="1:1024">
      <c r="A180" s="187">
        <v>2</v>
      </c>
      <c r="B180" s="138" t="s">
        <v>134</v>
      </c>
      <c r="C180" s="18"/>
      <c r="D180" s="18" t="s">
        <v>124</v>
      </c>
      <c r="E180" s="89">
        <v>1</v>
      </c>
      <c r="F180" s="82"/>
      <c r="G180" s="18"/>
      <c r="H180" s="41">
        <f>E180*G180</f>
        <v>0</v>
      </c>
      <c r="I180" s="18">
        <v>100000</v>
      </c>
      <c r="J180" s="41">
        <f>E180*I180</f>
        <v>100000</v>
      </c>
      <c r="K180" s="41">
        <f>H180+J180</f>
        <v>100000</v>
      </c>
      <c r="L180" s="41"/>
      <c r="M180" s="41"/>
      <c r="N180" s="18">
        <f>E180*M180</f>
        <v>0</v>
      </c>
      <c r="O180" s="18"/>
      <c r="P180" s="18">
        <f>O180*E180</f>
        <v>0</v>
      </c>
      <c r="Q180" s="43">
        <f>N180+P180</f>
        <v>0</v>
      </c>
      <c r="AMF180" s="12"/>
      <c r="AMG180" s="12"/>
      <c r="AMH180" s="12"/>
      <c r="AMI180" s="12"/>
      <c r="AMJ180" s="12"/>
    </row>
    <row r="181" spans="1:1024">
      <c r="A181" s="187">
        <v>3</v>
      </c>
      <c r="B181" s="139" t="s">
        <v>135</v>
      </c>
      <c r="C181" s="18"/>
      <c r="D181" s="18" t="s">
        <v>124</v>
      </c>
      <c r="E181" s="89">
        <v>1</v>
      </c>
      <c r="F181" s="82"/>
      <c r="G181" s="18"/>
      <c r="H181" s="41">
        <f>E181*G181</f>
        <v>0</v>
      </c>
      <c r="I181" s="18">
        <v>100000</v>
      </c>
      <c r="J181" s="41">
        <f>E181*I181</f>
        <v>100000</v>
      </c>
      <c r="K181" s="41">
        <f>H181+J181</f>
        <v>100000</v>
      </c>
      <c r="L181" s="41"/>
      <c r="M181" s="41">
        <f>G181*H3</f>
        <v>0</v>
      </c>
      <c r="N181" s="18">
        <f>E181*M181</f>
        <v>0</v>
      </c>
      <c r="O181" s="18"/>
      <c r="P181" s="18">
        <f>O181*E181</f>
        <v>0</v>
      </c>
      <c r="Q181" s="43">
        <f>N181+P181</f>
        <v>0</v>
      </c>
      <c r="AMF181" s="12"/>
      <c r="AMG181" s="12"/>
      <c r="AMH181" s="12"/>
      <c r="AMI181" s="12"/>
      <c r="AMJ181" s="12"/>
    </row>
    <row r="182" spans="1:1024" hidden="1">
      <c r="A182" s="187"/>
      <c r="B182" s="139"/>
      <c r="C182" s="41"/>
      <c r="D182" s="18" t="s">
        <v>124</v>
      </c>
      <c r="E182" s="89"/>
      <c r="F182" s="82"/>
      <c r="G182" s="18"/>
      <c r="H182" s="41"/>
      <c r="I182" s="18"/>
      <c r="J182" s="41"/>
      <c r="K182" s="140"/>
      <c r="L182" s="140"/>
      <c r="M182" s="140"/>
      <c r="N182" s="124"/>
      <c r="O182" s="124"/>
      <c r="P182" s="124"/>
      <c r="Q182" s="43"/>
      <c r="AMF182" s="12"/>
      <c r="AMG182" s="12"/>
      <c r="AMH182" s="12"/>
      <c r="AMI182" s="12"/>
      <c r="AMJ182" s="12"/>
    </row>
    <row r="183" spans="1:1024" ht="33" hidden="1" customHeight="1">
      <c r="A183" s="187"/>
      <c r="B183" s="139"/>
      <c r="C183" s="41"/>
      <c r="D183" s="18" t="s">
        <v>124</v>
      </c>
      <c r="E183" s="89"/>
      <c r="F183" s="82"/>
      <c r="G183" s="18"/>
      <c r="H183" s="41"/>
      <c r="I183" s="18"/>
      <c r="J183" s="41"/>
      <c r="K183" s="140"/>
      <c r="L183" s="140"/>
      <c r="M183" s="140"/>
      <c r="N183" s="124"/>
      <c r="O183" s="124"/>
      <c r="P183" s="124"/>
      <c r="Q183" s="43"/>
      <c r="AMF183" s="12"/>
      <c r="AMG183" s="12"/>
      <c r="AMH183" s="12"/>
      <c r="AMI183" s="12"/>
      <c r="AMJ183" s="12"/>
    </row>
    <row r="184" spans="1:1024">
      <c r="A184" s="187">
        <v>4</v>
      </c>
      <c r="B184" s="139" t="s">
        <v>136</v>
      </c>
      <c r="C184" s="41"/>
      <c r="D184" s="18" t="s">
        <v>124</v>
      </c>
      <c r="E184" s="89">
        <v>1</v>
      </c>
      <c r="F184" s="82"/>
      <c r="G184" s="18"/>
      <c r="H184" s="41">
        <f>E184*G184</f>
        <v>0</v>
      </c>
      <c r="I184" s="18">
        <v>200000</v>
      </c>
      <c r="J184" s="41">
        <f>E184*I184</f>
        <v>200000</v>
      </c>
      <c r="K184" s="140">
        <f>H184+J184</f>
        <v>200000</v>
      </c>
      <c r="L184" s="140"/>
      <c r="M184" s="140"/>
      <c r="N184" s="124"/>
      <c r="O184" s="124"/>
      <c r="P184" s="124"/>
      <c r="Q184" s="43"/>
      <c r="AMF184" s="12"/>
      <c r="AMG184" s="12"/>
      <c r="AMH184" s="12"/>
      <c r="AMI184" s="12"/>
      <c r="AMJ184" s="12"/>
    </row>
    <row r="185" spans="1:1024">
      <c r="A185" s="82"/>
      <c r="B185" s="42"/>
      <c r="C185" s="41"/>
      <c r="D185" s="18"/>
      <c r="E185" s="89"/>
      <c r="F185" s="82"/>
      <c r="G185" s="20" t="s">
        <v>49</v>
      </c>
      <c r="H185" s="44">
        <f>SUM(H178:H184)</f>
        <v>0</v>
      </c>
      <c r="I185" s="20" t="s">
        <v>48</v>
      </c>
      <c r="J185" s="44">
        <f>SUM(J178:J184)</f>
        <v>500000</v>
      </c>
      <c r="K185" s="141">
        <f>H185+J185</f>
        <v>500000</v>
      </c>
      <c r="L185" s="140"/>
      <c r="M185" s="140"/>
      <c r="N185" s="124"/>
      <c r="O185" s="124"/>
      <c r="P185" s="124"/>
      <c r="Q185" s="43"/>
      <c r="AMF185" s="12"/>
      <c r="AMG185" s="12"/>
      <c r="AMH185" s="12"/>
      <c r="AMI185" s="12"/>
      <c r="AMJ185" s="12"/>
    </row>
    <row r="186" spans="1:1024" ht="22.15" customHeight="1">
      <c r="A186" s="91"/>
      <c r="B186" s="92"/>
      <c r="C186" s="93"/>
      <c r="D186" s="93"/>
      <c r="E186" s="92"/>
      <c r="F186" s="93"/>
      <c r="G186" s="94"/>
      <c r="H186" s="219" t="s">
        <v>115</v>
      </c>
      <c r="I186" s="219"/>
      <c r="J186" s="219"/>
      <c r="K186" s="74">
        <f>J185+H185</f>
        <v>500000</v>
      </c>
      <c r="L186" s="20"/>
      <c r="M186" s="214" t="s">
        <v>137</v>
      </c>
      <c r="N186" s="214"/>
      <c r="O186" s="214"/>
      <c r="P186" s="214"/>
      <c r="Q186" s="80" t="e">
        <f>Q182+Q181+Q180+Q179+Q177+Q183</f>
        <v>#REF!</v>
      </c>
      <c r="AMF186" s="12"/>
      <c r="AMG186" s="12"/>
      <c r="AMH186" s="12"/>
      <c r="AMI186" s="12"/>
      <c r="AMJ186" s="12"/>
    </row>
    <row r="187" spans="1:1024" ht="30" customHeight="1">
      <c r="A187" s="142"/>
      <c r="B187" s="143"/>
      <c r="C187" s="144"/>
      <c r="D187" s="144"/>
      <c r="E187" s="143"/>
      <c r="F187" s="142"/>
      <c r="G187" s="145" t="s">
        <v>138</v>
      </c>
      <c r="H187" s="146">
        <f>H185+H124+H82+H57+H97+H149+H103</f>
        <v>1188463.5</v>
      </c>
      <c r="I187" s="145" t="s">
        <v>139</v>
      </c>
      <c r="J187" s="145">
        <f>J185+J124+J97++J149++J103+J82+J57+K37</f>
        <v>4577386.57</v>
      </c>
      <c r="K187" s="147">
        <f>K186+K125+K98+K83+K58+K37+K150+K104</f>
        <v>5765850.0700000003</v>
      </c>
      <c r="L187" s="18"/>
      <c r="M187" s="214" t="s">
        <v>140</v>
      </c>
      <c r="N187" s="214"/>
      <c r="O187" s="214"/>
      <c r="P187" s="214"/>
      <c r="Q187" s="148" t="e">
        <f>Q186*1</f>
        <v>#REF!</v>
      </c>
      <c r="AMF187" s="12"/>
      <c r="AMG187" s="12"/>
      <c r="AMH187" s="12"/>
      <c r="AMI187" s="12"/>
      <c r="AMJ187" s="12"/>
    </row>
    <row r="188" spans="1:1024">
      <c r="B188" s="14"/>
      <c r="F188" s="6"/>
      <c r="H188" s="149"/>
      <c r="I188" s="16"/>
      <c r="K188" s="16"/>
      <c r="L188" s="8"/>
      <c r="M188" s="8"/>
      <c r="O188" s="8"/>
      <c r="AMF188" s="12"/>
      <c r="AMG188" s="12"/>
      <c r="AMH188" s="12"/>
      <c r="AMI188" s="12"/>
      <c r="AMJ188" s="12"/>
    </row>
    <row r="189" spans="1:1024">
      <c r="A189" s="150"/>
      <c r="B189" s="151"/>
      <c r="C189" s="152"/>
      <c r="D189" s="153"/>
      <c r="E189" s="154"/>
      <c r="F189" s="153"/>
      <c r="G189" s="153"/>
      <c r="H189" s="153"/>
      <c r="I189" s="153"/>
      <c r="J189" s="149"/>
      <c r="K189" s="149"/>
      <c r="L189" s="12"/>
      <c r="M189" s="12"/>
      <c r="N189" s="12"/>
      <c r="O189" s="12"/>
      <c r="P189" s="155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  <c r="CI189" s="12"/>
      <c r="CJ189" s="12"/>
      <c r="CK189" s="12"/>
      <c r="CL189" s="12"/>
      <c r="CM189" s="12"/>
      <c r="CN189" s="12"/>
      <c r="CO189" s="12"/>
      <c r="CP189" s="12"/>
      <c r="CQ189" s="12"/>
      <c r="CR189" s="12"/>
      <c r="CS189" s="12"/>
      <c r="CT189" s="12"/>
      <c r="CU189" s="12"/>
      <c r="CV189" s="12"/>
      <c r="CW189" s="12"/>
      <c r="CX189" s="12"/>
      <c r="CY189" s="12"/>
      <c r="CZ189" s="12"/>
      <c r="DA189" s="12"/>
      <c r="DB189" s="12"/>
      <c r="DC189" s="12"/>
      <c r="DD189" s="12"/>
      <c r="DE189" s="12"/>
      <c r="DF189" s="12"/>
      <c r="DG189" s="12"/>
      <c r="DH189" s="12"/>
      <c r="DI189" s="12"/>
      <c r="DJ189" s="12"/>
      <c r="DK189" s="12"/>
      <c r="DL189" s="12"/>
      <c r="DM189" s="12"/>
      <c r="DN189" s="12"/>
      <c r="DO189" s="12"/>
      <c r="DP189" s="12"/>
      <c r="DQ189" s="12"/>
      <c r="DR189" s="12"/>
      <c r="DS189" s="12"/>
      <c r="DT189" s="12"/>
      <c r="DU189" s="12"/>
      <c r="DV189" s="12"/>
      <c r="DW189" s="12"/>
      <c r="DX189" s="12"/>
      <c r="DY189" s="12"/>
      <c r="DZ189" s="12"/>
      <c r="EA189" s="12"/>
      <c r="EB189" s="12"/>
      <c r="EC189" s="12"/>
      <c r="ED189" s="12"/>
      <c r="EE189" s="12"/>
      <c r="EF189" s="12"/>
      <c r="EG189" s="12"/>
      <c r="EH189" s="12"/>
      <c r="EI189" s="12"/>
      <c r="EJ189" s="12"/>
      <c r="EK189" s="12"/>
      <c r="EL189" s="12"/>
      <c r="EM189" s="12"/>
      <c r="EN189" s="12"/>
      <c r="EO189" s="12"/>
      <c r="EP189" s="12"/>
      <c r="EQ189" s="12"/>
      <c r="ER189" s="12"/>
      <c r="ES189" s="12"/>
      <c r="ET189" s="12"/>
      <c r="EU189" s="12"/>
      <c r="EV189" s="12"/>
      <c r="EW189" s="12"/>
      <c r="EX189" s="12"/>
      <c r="EY189" s="12"/>
      <c r="EZ189" s="12"/>
      <c r="FA189" s="12"/>
      <c r="FB189" s="12"/>
      <c r="FC189" s="12"/>
      <c r="FD189" s="12"/>
      <c r="FE189" s="12"/>
      <c r="FF189" s="12"/>
      <c r="FG189" s="12"/>
      <c r="FH189" s="12"/>
      <c r="FI189" s="12"/>
      <c r="FJ189" s="12"/>
      <c r="FK189" s="12"/>
      <c r="FL189" s="12"/>
      <c r="FM189" s="12"/>
      <c r="FN189" s="12"/>
      <c r="FO189" s="12"/>
      <c r="FP189" s="12"/>
      <c r="FQ189" s="12"/>
      <c r="FR189" s="12"/>
      <c r="FS189" s="12"/>
      <c r="FT189" s="12"/>
      <c r="FU189" s="12"/>
      <c r="FV189" s="12"/>
      <c r="FW189" s="12"/>
      <c r="FX189" s="12"/>
      <c r="FY189" s="12"/>
      <c r="FZ189" s="12"/>
      <c r="GA189" s="12"/>
      <c r="GB189" s="12"/>
      <c r="GC189" s="12"/>
      <c r="GD189" s="12"/>
      <c r="GE189" s="12"/>
      <c r="GF189" s="12"/>
      <c r="GG189" s="12"/>
      <c r="GH189" s="12"/>
      <c r="GI189" s="12"/>
      <c r="GJ189" s="12"/>
      <c r="GK189" s="12"/>
      <c r="GL189" s="12"/>
      <c r="GM189" s="12"/>
      <c r="GN189" s="12"/>
      <c r="GO189" s="12"/>
      <c r="GP189" s="12"/>
      <c r="GQ189" s="12"/>
      <c r="GR189" s="12"/>
      <c r="GS189" s="12"/>
      <c r="GT189" s="12"/>
      <c r="GU189" s="12"/>
      <c r="GV189" s="12"/>
      <c r="GW189" s="12"/>
      <c r="GX189" s="12"/>
      <c r="GY189" s="12"/>
      <c r="GZ189" s="12"/>
      <c r="HA189" s="12"/>
      <c r="HB189" s="12"/>
      <c r="HC189" s="12"/>
      <c r="HD189" s="12"/>
      <c r="HE189" s="12"/>
      <c r="HF189" s="12"/>
      <c r="HG189" s="12"/>
      <c r="HH189" s="12"/>
      <c r="HI189" s="12"/>
      <c r="HJ189" s="12"/>
      <c r="HK189" s="12"/>
      <c r="HL189" s="12"/>
      <c r="HM189" s="12"/>
      <c r="HN189" s="12"/>
      <c r="HO189" s="12"/>
      <c r="HP189" s="12"/>
      <c r="HQ189" s="12"/>
      <c r="HR189" s="12"/>
      <c r="HS189" s="12"/>
      <c r="HT189" s="12"/>
      <c r="HU189" s="12"/>
      <c r="HV189" s="12"/>
      <c r="HW189" s="12"/>
      <c r="HX189" s="12"/>
      <c r="HY189" s="12"/>
      <c r="HZ189" s="12"/>
      <c r="IA189" s="12"/>
      <c r="IB189" s="12"/>
      <c r="IC189" s="12"/>
      <c r="ID189" s="12"/>
      <c r="IE189" s="12"/>
      <c r="IF189" s="12"/>
      <c r="IG189" s="12"/>
      <c r="IH189" s="12"/>
      <c r="II189" s="12"/>
      <c r="IJ189" s="12"/>
      <c r="IK189" s="12"/>
      <c r="IL189" s="12"/>
      <c r="IM189" s="12"/>
      <c r="IN189" s="12"/>
      <c r="IO189" s="12"/>
      <c r="IP189" s="12"/>
      <c r="IQ189" s="12"/>
      <c r="IR189" s="12"/>
      <c r="IS189" s="12"/>
      <c r="IT189" s="12"/>
      <c r="IU189" s="12"/>
      <c r="IV189" s="12"/>
      <c r="IW189" s="12"/>
      <c r="IX189" s="12"/>
      <c r="IY189" s="12"/>
      <c r="IZ189" s="12"/>
      <c r="JA189" s="12"/>
      <c r="JB189" s="12"/>
      <c r="JC189" s="12"/>
      <c r="JD189" s="12"/>
      <c r="JE189" s="12"/>
      <c r="JF189" s="12"/>
      <c r="JG189" s="12"/>
      <c r="JH189" s="12"/>
      <c r="JI189" s="12"/>
      <c r="JJ189" s="12"/>
      <c r="JK189" s="12"/>
      <c r="JL189" s="12"/>
      <c r="JM189" s="12"/>
      <c r="JN189" s="12"/>
      <c r="JO189" s="12"/>
      <c r="JP189" s="12"/>
      <c r="JQ189" s="12"/>
      <c r="JR189" s="12"/>
      <c r="JS189" s="12"/>
      <c r="JT189" s="12"/>
      <c r="JU189" s="12"/>
      <c r="JV189" s="12"/>
      <c r="JW189" s="12"/>
      <c r="JX189" s="12"/>
      <c r="JY189" s="12"/>
      <c r="JZ189" s="12"/>
      <c r="KA189" s="12"/>
      <c r="KB189" s="12"/>
      <c r="KC189" s="12"/>
      <c r="KD189" s="12"/>
      <c r="KE189" s="12"/>
      <c r="KF189" s="12"/>
      <c r="KG189" s="12"/>
      <c r="KH189" s="12"/>
      <c r="KI189" s="12"/>
      <c r="KJ189" s="12"/>
      <c r="KK189" s="12"/>
      <c r="KL189" s="12"/>
      <c r="KM189" s="12"/>
      <c r="KN189" s="12"/>
      <c r="KO189" s="12"/>
      <c r="KP189" s="12"/>
      <c r="KQ189" s="12"/>
      <c r="KR189" s="12"/>
      <c r="KS189" s="12"/>
      <c r="KT189" s="12"/>
      <c r="KU189" s="12"/>
      <c r="KV189" s="12"/>
      <c r="KW189" s="12"/>
      <c r="KX189" s="12"/>
      <c r="KY189" s="12"/>
      <c r="KZ189" s="12"/>
      <c r="LA189" s="12"/>
      <c r="LB189" s="12"/>
      <c r="LC189" s="12"/>
      <c r="LD189" s="12"/>
      <c r="LE189" s="12"/>
      <c r="LF189" s="12"/>
      <c r="LG189" s="12"/>
      <c r="LH189" s="12"/>
      <c r="LI189" s="12"/>
      <c r="LJ189" s="12"/>
      <c r="LK189" s="12"/>
      <c r="LL189" s="12"/>
      <c r="LM189" s="12"/>
      <c r="LN189" s="12"/>
      <c r="LO189" s="12"/>
      <c r="LP189" s="12"/>
      <c r="LQ189" s="12"/>
      <c r="LR189" s="12"/>
      <c r="LS189" s="12"/>
      <c r="LT189" s="12"/>
      <c r="LU189" s="12"/>
      <c r="LV189" s="12"/>
      <c r="LW189" s="12"/>
      <c r="LX189" s="12"/>
      <c r="LY189" s="12"/>
      <c r="LZ189" s="12"/>
      <c r="MA189" s="12"/>
      <c r="MB189" s="12"/>
      <c r="MC189" s="12"/>
      <c r="MD189" s="12"/>
      <c r="ME189" s="12"/>
      <c r="MF189" s="12"/>
      <c r="MG189" s="12"/>
      <c r="MH189" s="12"/>
      <c r="MI189" s="12"/>
      <c r="MJ189" s="12"/>
      <c r="MK189" s="12"/>
      <c r="ML189" s="12"/>
      <c r="MM189" s="12"/>
      <c r="MN189" s="12"/>
      <c r="MO189" s="12"/>
      <c r="MP189" s="12"/>
      <c r="MQ189" s="12"/>
      <c r="MR189" s="12"/>
      <c r="MS189" s="12"/>
      <c r="MT189" s="12"/>
      <c r="MU189" s="12"/>
      <c r="MV189" s="12"/>
      <c r="MW189" s="12"/>
      <c r="MX189" s="12"/>
      <c r="MY189" s="12"/>
      <c r="MZ189" s="12"/>
      <c r="NA189" s="12"/>
      <c r="NB189" s="12"/>
      <c r="NC189" s="12"/>
      <c r="ND189" s="12"/>
      <c r="NE189" s="12"/>
      <c r="NF189" s="12"/>
      <c r="NG189" s="12"/>
      <c r="NH189" s="12"/>
      <c r="NI189" s="12"/>
      <c r="NJ189" s="12"/>
      <c r="NK189" s="12"/>
      <c r="NL189" s="12"/>
      <c r="NM189" s="12"/>
      <c r="NN189" s="12"/>
      <c r="NO189" s="12"/>
      <c r="NP189" s="12"/>
      <c r="NQ189" s="12"/>
      <c r="NR189" s="12"/>
      <c r="NS189" s="12"/>
      <c r="NT189" s="12"/>
      <c r="NU189" s="12"/>
      <c r="NV189" s="12"/>
      <c r="NW189" s="12"/>
      <c r="NX189" s="12"/>
      <c r="NY189" s="12"/>
      <c r="NZ189" s="12"/>
      <c r="OA189" s="12"/>
      <c r="OB189" s="12"/>
      <c r="OC189" s="12"/>
      <c r="OD189" s="12"/>
      <c r="OE189" s="12"/>
      <c r="OF189" s="12"/>
      <c r="OG189" s="12"/>
      <c r="OH189" s="12"/>
      <c r="OI189" s="12"/>
      <c r="OJ189" s="12"/>
      <c r="OK189" s="12"/>
      <c r="OL189" s="12"/>
      <c r="OM189" s="12"/>
      <c r="ON189" s="12"/>
      <c r="OO189" s="12"/>
      <c r="OP189" s="12"/>
      <c r="OQ189" s="12"/>
      <c r="OR189" s="12"/>
      <c r="OS189" s="12"/>
      <c r="OT189" s="12"/>
      <c r="OU189" s="12"/>
      <c r="OV189" s="12"/>
      <c r="OW189" s="12"/>
      <c r="OX189" s="12"/>
      <c r="OY189" s="12"/>
      <c r="OZ189" s="12"/>
      <c r="PA189" s="12"/>
      <c r="PB189" s="12"/>
      <c r="PC189" s="12"/>
      <c r="PD189" s="12"/>
      <c r="PE189" s="12"/>
      <c r="PF189" s="12"/>
      <c r="PG189" s="12"/>
      <c r="PH189" s="12"/>
      <c r="PI189" s="12"/>
      <c r="PJ189" s="12"/>
      <c r="PK189" s="12"/>
      <c r="PL189" s="12"/>
      <c r="PM189" s="12"/>
      <c r="PN189" s="12"/>
      <c r="PO189" s="12"/>
      <c r="PP189" s="12"/>
      <c r="PQ189" s="12"/>
      <c r="PR189" s="12"/>
      <c r="PS189" s="12"/>
      <c r="PT189" s="12"/>
      <c r="PU189" s="12"/>
      <c r="PV189" s="12"/>
      <c r="PW189" s="12"/>
      <c r="PX189" s="12"/>
      <c r="PY189" s="12"/>
      <c r="PZ189" s="12"/>
      <c r="QA189" s="12"/>
      <c r="QB189" s="12"/>
      <c r="QC189" s="12"/>
      <c r="QD189" s="12"/>
      <c r="QE189" s="12"/>
      <c r="QF189" s="12"/>
      <c r="QG189" s="12"/>
      <c r="QH189" s="12"/>
      <c r="QI189" s="12"/>
      <c r="QJ189" s="12"/>
      <c r="QK189" s="12"/>
      <c r="QL189" s="12"/>
      <c r="QM189" s="12"/>
      <c r="QN189" s="12"/>
      <c r="QO189" s="12"/>
      <c r="QP189" s="12"/>
      <c r="QQ189" s="12"/>
      <c r="QR189" s="12"/>
      <c r="QS189" s="12"/>
      <c r="QT189" s="12"/>
      <c r="QU189" s="12"/>
      <c r="QV189" s="12"/>
      <c r="QW189" s="12"/>
      <c r="QX189" s="12"/>
      <c r="QY189" s="12"/>
      <c r="QZ189" s="12"/>
      <c r="RA189" s="12"/>
      <c r="RB189" s="12"/>
      <c r="RC189" s="12"/>
      <c r="RD189" s="12"/>
      <c r="RE189" s="12"/>
      <c r="RF189" s="12"/>
      <c r="RG189" s="12"/>
      <c r="RH189" s="12"/>
      <c r="RI189" s="12"/>
      <c r="RJ189" s="12"/>
      <c r="RK189" s="12"/>
      <c r="RL189" s="12"/>
      <c r="RM189" s="12"/>
      <c r="RN189" s="12"/>
      <c r="RO189" s="12"/>
      <c r="RP189" s="12"/>
      <c r="RQ189" s="12"/>
      <c r="RR189" s="12"/>
      <c r="RS189" s="12"/>
      <c r="RT189" s="12"/>
      <c r="RU189" s="12"/>
      <c r="RV189" s="12"/>
      <c r="RW189" s="12"/>
      <c r="RX189" s="12"/>
      <c r="RY189" s="12"/>
      <c r="RZ189" s="12"/>
      <c r="SA189" s="12"/>
      <c r="SB189" s="12"/>
      <c r="SC189" s="12"/>
      <c r="SD189" s="12"/>
      <c r="SE189" s="12"/>
      <c r="SF189" s="12"/>
      <c r="SG189" s="12"/>
      <c r="SH189" s="12"/>
      <c r="SI189" s="12"/>
      <c r="SJ189" s="12"/>
      <c r="SK189" s="12"/>
      <c r="SL189" s="12"/>
      <c r="SM189" s="12"/>
      <c r="SN189" s="12"/>
      <c r="SO189" s="12"/>
      <c r="SP189" s="12"/>
      <c r="SQ189" s="12"/>
      <c r="SR189" s="12"/>
      <c r="SS189" s="12"/>
      <c r="ST189" s="12"/>
      <c r="SU189" s="12"/>
      <c r="SV189" s="12"/>
      <c r="SW189" s="12"/>
      <c r="SX189" s="12"/>
      <c r="SY189" s="12"/>
      <c r="SZ189" s="12"/>
      <c r="TA189" s="12"/>
      <c r="TB189" s="12"/>
      <c r="TC189" s="12"/>
      <c r="TD189" s="12"/>
      <c r="TE189" s="12"/>
      <c r="TF189" s="12"/>
      <c r="TG189" s="12"/>
      <c r="TH189" s="12"/>
      <c r="TI189" s="12"/>
      <c r="TJ189" s="12"/>
      <c r="TK189" s="12"/>
      <c r="TL189" s="12"/>
      <c r="TM189" s="12"/>
      <c r="TN189" s="12"/>
      <c r="TO189" s="12"/>
      <c r="TP189" s="12"/>
      <c r="TQ189" s="12"/>
      <c r="TR189" s="12"/>
      <c r="TS189" s="12"/>
      <c r="TT189" s="12"/>
      <c r="TU189" s="12"/>
      <c r="TV189" s="12"/>
      <c r="TW189" s="12"/>
      <c r="TX189" s="12"/>
      <c r="TY189" s="12"/>
      <c r="TZ189" s="12"/>
      <c r="UA189" s="12"/>
      <c r="UB189" s="12"/>
      <c r="UC189" s="12"/>
      <c r="UD189" s="12"/>
      <c r="UE189" s="12"/>
      <c r="UF189" s="12"/>
      <c r="UG189" s="12"/>
      <c r="UH189" s="12"/>
      <c r="UI189" s="12"/>
      <c r="UJ189" s="12"/>
      <c r="UK189" s="12"/>
      <c r="UL189" s="12"/>
      <c r="UM189" s="12"/>
      <c r="UN189" s="12"/>
      <c r="UO189" s="12"/>
      <c r="UP189" s="12"/>
      <c r="UQ189" s="12"/>
      <c r="UR189" s="12"/>
      <c r="US189" s="12"/>
      <c r="UT189" s="12"/>
      <c r="UU189" s="12"/>
      <c r="UV189" s="12"/>
      <c r="UW189" s="12"/>
      <c r="UX189" s="12"/>
      <c r="UY189" s="12"/>
      <c r="UZ189" s="12"/>
      <c r="VA189" s="12"/>
      <c r="VB189" s="12"/>
      <c r="VC189" s="12"/>
      <c r="VD189" s="12"/>
      <c r="VE189" s="12"/>
      <c r="VF189" s="12"/>
      <c r="VG189" s="12"/>
      <c r="VH189" s="12"/>
      <c r="VI189" s="12"/>
      <c r="VJ189" s="12"/>
      <c r="VK189" s="12"/>
      <c r="VL189" s="12"/>
      <c r="VM189" s="12"/>
      <c r="VN189" s="12"/>
      <c r="VO189" s="12"/>
      <c r="VP189" s="12"/>
      <c r="VQ189" s="12"/>
      <c r="VR189" s="12"/>
      <c r="VS189" s="12"/>
      <c r="VT189" s="12"/>
      <c r="VU189" s="12"/>
      <c r="VV189" s="12"/>
      <c r="VW189" s="12"/>
      <c r="VX189" s="12"/>
      <c r="VY189" s="12"/>
      <c r="VZ189" s="12"/>
      <c r="WA189" s="12"/>
      <c r="WB189" s="12"/>
      <c r="WC189" s="12"/>
      <c r="WD189" s="12"/>
      <c r="WE189" s="12"/>
      <c r="WF189" s="12"/>
      <c r="WG189" s="12"/>
      <c r="WH189" s="12"/>
      <c r="WI189" s="12"/>
      <c r="WJ189" s="12"/>
      <c r="WK189" s="12"/>
      <c r="WL189" s="12"/>
      <c r="WM189" s="12"/>
      <c r="WN189" s="12"/>
      <c r="WO189" s="12"/>
      <c r="WP189" s="12"/>
      <c r="WQ189" s="12"/>
      <c r="WR189" s="12"/>
      <c r="WS189" s="12"/>
      <c r="WT189" s="12"/>
      <c r="WU189" s="12"/>
      <c r="WV189" s="12"/>
      <c r="WW189" s="12"/>
      <c r="WX189" s="12"/>
      <c r="WY189" s="12"/>
      <c r="WZ189" s="12"/>
      <c r="XA189" s="12"/>
      <c r="XB189" s="12"/>
      <c r="XC189" s="12"/>
      <c r="XD189" s="12"/>
      <c r="XE189" s="12"/>
      <c r="XF189" s="12"/>
      <c r="XG189" s="12"/>
      <c r="XH189" s="12"/>
      <c r="XI189" s="12"/>
      <c r="XJ189" s="12"/>
      <c r="XK189" s="12"/>
      <c r="XL189" s="12"/>
      <c r="XM189" s="12"/>
      <c r="XN189" s="12"/>
      <c r="XO189" s="12"/>
      <c r="XP189" s="12"/>
      <c r="XQ189" s="12"/>
      <c r="XR189" s="12"/>
      <c r="XS189" s="12"/>
      <c r="XT189" s="12"/>
      <c r="XU189" s="12"/>
      <c r="XV189" s="12"/>
      <c r="XW189" s="12"/>
      <c r="XX189" s="12"/>
      <c r="XY189" s="12"/>
      <c r="XZ189" s="12"/>
      <c r="YA189" s="12"/>
      <c r="YB189" s="12"/>
      <c r="YC189" s="12"/>
      <c r="YD189" s="12"/>
      <c r="YE189" s="12"/>
      <c r="YF189" s="12"/>
      <c r="YG189" s="12"/>
      <c r="YH189" s="12"/>
      <c r="YI189" s="12"/>
      <c r="YJ189" s="12"/>
      <c r="YK189" s="12"/>
      <c r="YL189" s="12"/>
      <c r="YM189" s="12"/>
      <c r="YN189" s="12"/>
      <c r="YO189" s="12"/>
      <c r="YP189" s="12"/>
      <c r="YQ189" s="12"/>
      <c r="YR189" s="12"/>
      <c r="YS189" s="12"/>
      <c r="YT189" s="12"/>
      <c r="YU189" s="12"/>
      <c r="YV189" s="12"/>
      <c r="YW189" s="12"/>
      <c r="YX189" s="12"/>
      <c r="YY189" s="12"/>
      <c r="YZ189" s="12"/>
      <c r="ZA189" s="12"/>
      <c r="ZB189" s="12"/>
      <c r="ZC189" s="12"/>
      <c r="ZD189" s="12"/>
      <c r="ZE189" s="12"/>
      <c r="ZF189" s="12"/>
      <c r="ZG189" s="12"/>
      <c r="ZH189" s="12"/>
      <c r="ZI189" s="12"/>
      <c r="ZJ189" s="12"/>
      <c r="ZK189" s="12"/>
      <c r="ZL189" s="12"/>
      <c r="ZM189" s="12"/>
      <c r="ZN189" s="12"/>
      <c r="ZO189" s="12"/>
      <c r="ZP189" s="12"/>
      <c r="ZQ189" s="12"/>
      <c r="ZR189" s="12"/>
      <c r="ZS189" s="12"/>
      <c r="ZT189" s="12"/>
      <c r="ZU189" s="12"/>
      <c r="ZV189" s="12"/>
      <c r="ZW189" s="12"/>
      <c r="ZX189" s="12"/>
      <c r="ZY189" s="12"/>
      <c r="ZZ189" s="12"/>
      <c r="AAA189" s="12"/>
      <c r="AAB189" s="12"/>
      <c r="AAC189" s="12"/>
      <c r="AAD189" s="12"/>
      <c r="AAE189" s="12"/>
      <c r="AAF189" s="12"/>
      <c r="AAG189" s="12"/>
      <c r="AAH189" s="12"/>
      <c r="AAI189" s="12"/>
      <c r="AAJ189" s="12"/>
      <c r="AAK189" s="12"/>
      <c r="AAL189" s="12"/>
      <c r="AAM189" s="12"/>
      <c r="AAN189" s="12"/>
      <c r="AAO189" s="12"/>
      <c r="AAP189" s="12"/>
      <c r="AAQ189" s="12"/>
      <c r="AAR189" s="12"/>
      <c r="AAS189" s="12"/>
      <c r="AAT189" s="12"/>
      <c r="AAU189" s="12"/>
      <c r="AAV189" s="12"/>
      <c r="AAW189" s="12"/>
      <c r="AAX189" s="12"/>
      <c r="AAY189" s="12"/>
      <c r="AAZ189" s="12"/>
      <c r="ABA189" s="12"/>
      <c r="ABB189" s="12"/>
      <c r="ABC189" s="12"/>
      <c r="ABD189" s="12"/>
      <c r="ABE189" s="12"/>
      <c r="ABF189" s="12"/>
      <c r="ABG189" s="12"/>
      <c r="ABH189" s="12"/>
      <c r="ABI189" s="12"/>
      <c r="ABJ189" s="12"/>
      <c r="ABK189" s="12"/>
      <c r="ABL189" s="12"/>
      <c r="ABM189" s="12"/>
      <c r="ABN189" s="12"/>
      <c r="ABO189" s="12"/>
      <c r="ABP189" s="12"/>
      <c r="ABQ189" s="12"/>
      <c r="ABR189" s="12"/>
      <c r="ABS189" s="12"/>
      <c r="ABT189" s="12"/>
      <c r="ABU189" s="12"/>
      <c r="ABV189" s="12"/>
      <c r="ABW189" s="12"/>
      <c r="ABX189" s="12"/>
      <c r="ABY189" s="12"/>
      <c r="ABZ189" s="12"/>
      <c r="ACA189" s="12"/>
      <c r="ACB189" s="12"/>
      <c r="ACC189" s="12"/>
      <c r="ACD189" s="12"/>
      <c r="ACE189" s="12"/>
      <c r="ACF189" s="12"/>
      <c r="ACG189" s="12"/>
      <c r="ACH189" s="12"/>
      <c r="ACI189" s="12"/>
      <c r="ACJ189" s="12"/>
      <c r="ACK189" s="12"/>
      <c r="ACL189" s="12"/>
      <c r="ACM189" s="12"/>
      <c r="ACN189" s="12"/>
      <c r="ACO189" s="12"/>
      <c r="ACP189" s="12"/>
      <c r="ACQ189" s="12"/>
      <c r="ACR189" s="12"/>
      <c r="ACS189" s="12"/>
      <c r="ACT189" s="12"/>
      <c r="ACU189" s="12"/>
      <c r="ACV189" s="12"/>
      <c r="ACW189" s="12"/>
      <c r="ACX189" s="12"/>
      <c r="ACY189" s="12"/>
      <c r="ACZ189" s="12"/>
      <c r="ADA189" s="12"/>
      <c r="ADB189" s="12"/>
      <c r="ADC189" s="12"/>
      <c r="ADD189" s="12"/>
      <c r="ADE189" s="12"/>
      <c r="ADF189" s="12"/>
      <c r="ADG189" s="12"/>
      <c r="ADH189" s="12"/>
      <c r="ADI189" s="12"/>
      <c r="ADJ189" s="12"/>
      <c r="ADK189" s="12"/>
      <c r="ADL189" s="12"/>
      <c r="ADM189" s="12"/>
      <c r="ADN189" s="12"/>
      <c r="ADO189" s="12"/>
      <c r="ADP189" s="12"/>
      <c r="ADQ189" s="12"/>
      <c r="ADR189" s="12"/>
      <c r="ADS189" s="12"/>
      <c r="ADT189" s="12"/>
      <c r="ADU189" s="12"/>
      <c r="ADV189" s="12"/>
      <c r="ADW189" s="12"/>
      <c r="ADX189" s="12"/>
      <c r="ADY189" s="12"/>
      <c r="ADZ189" s="12"/>
      <c r="AEA189" s="12"/>
      <c r="AEB189" s="12"/>
      <c r="AEC189" s="12"/>
      <c r="AED189" s="12"/>
      <c r="AEE189" s="12"/>
      <c r="AEF189" s="12"/>
      <c r="AEG189" s="12"/>
      <c r="AEH189" s="12"/>
      <c r="AEI189" s="12"/>
      <c r="AEJ189" s="12"/>
      <c r="AEK189" s="12"/>
      <c r="AEL189" s="12"/>
      <c r="AEM189" s="12"/>
      <c r="AEN189" s="12"/>
      <c r="AEO189" s="12"/>
      <c r="AEP189" s="12"/>
      <c r="AEQ189" s="12"/>
      <c r="AER189" s="12"/>
      <c r="AES189" s="12"/>
      <c r="AET189" s="12"/>
      <c r="AEU189" s="12"/>
      <c r="AEV189" s="12"/>
      <c r="AEW189" s="12"/>
      <c r="AEX189" s="12"/>
      <c r="AEY189" s="12"/>
      <c r="AEZ189" s="12"/>
      <c r="AFA189" s="12"/>
      <c r="AFB189" s="12"/>
      <c r="AFC189" s="12"/>
      <c r="AFD189" s="12"/>
      <c r="AFE189" s="12"/>
      <c r="AFF189" s="12"/>
      <c r="AFG189" s="12"/>
      <c r="AFH189" s="12"/>
      <c r="AFI189" s="12"/>
      <c r="AFJ189" s="12"/>
      <c r="AFK189" s="12"/>
      <c r="AFL189" s="12"/>
      <c r="AFM189" s="12"/>
      <c r="AFN189" s="12"/>
      <c r="AFO189" s="12"/>
      <c r="AFP189" s="12"/>
      <c r="AFQ189" s="12"/>
      <c r="AFR189" s="12"/>
      <c r="AFS189" s="12"/>
      <c r="AFT189" s="12"/>
      <c r="AFU189" s="12"/>
      <c r="AFV189" s="12"/>
      <c r="AFW189" s="12"/>
      <c r="AFX189" s="12"/>
      <c r="AFY189" s="12"/>
      <c r="AFZ189" s="12"/>
      <c r="AGA189" s="12"/>
      <c r="AGB189" s="12"/>
      <c r="AGC189" s="12"/>
      <c r="AGD189" s="12"/>
      <c r="AGE189" s="12"/>
      <c r="AGF189" s="12"/>
      <c r="AGG189" s="12"/>
      <c r="AGH189" s="12"/>
      <c r="AGI189" s="12"/>
      <c r="AGJ189" s="12"/>
      <c r="AGK189" s="12"/>
      <c r="AGL189" s="12"/>
      <c r="AGM189" s="12"/>
      <c r="AGN189" s="12"/>
      <c r="AGO189" s="12"/>
      <c r="AGP189" s="12"/>
      <c r="AGQ189" s="12"/>
      <c r="AGR189" s="12"/>
      <c r="AGS189" s="12"/>
      <c r="AGT189" s="12"/>
      <c r="AGU189" s="12"/>
      <c r="AGV189" s="12"/>
      <c r="AGW189" s="12"/>
      <c r="AGX189" s="12"/>
      <c r="AGY189" s="12"/>
      <c r="AGZ189" s="12"/>
      <c r="AHA189" s="12"/>
      <c r="AHB189" s="12"/>
      <c r="AHC189" s="12"/>
      <c r="AHD189" s="12"/>
      <c r="AHE189" s="12"/>
      <c r="AHF189" s="12"/>
      <c r="AHG189" s="12"/>
      <c r="AHH189" s="12"/>
      <c r="AHI189" s="12"/>
      <c r="AHJ189" s="12"/>
      <c r="AHK189" s="12"/>
      <c r="AHL189" s="12"/>
      <c r="AHM189" s="12"/>
      <c r="AHN189" s="12"/>
      <c r="AHO189" s="12"/>
      <c r="AHP189" s="12"/>
      <c r="AHQ189" s="12"/>
      <c r="AHR189" s="12"/>
      <c r="AHS189" s="12"/>
      <c r="AHT189" s="12"/>
      <c r="AHU189" s="12"/>
      <c r="AHV189" s="12"/>
      <c r="AHW189" s="12"/>
      <c r="AHX189" s="12"/>
      <c r="AHY189" s="12"/>
      <c r="AHZ189" s="12"/>
      <c r="AIA189" s="12"/>
      <c r="AIB189" s="12"/>
      <c r="AIC189" s="12"/>
      <c r="AID189" s="12"/>
      <c r="AIE189" s="12"/>
      <c r="AIF189" s="12"/>
      <c r="AIG189" s="12"/>
      <c r="AIH189" s="12"/>
      <c r="AII189" s="12"/>
      <c r="AIJ189" s="12"/>
      <c r="AIK189" s="12"/>
      <c r="AIL189" s="12"/>
      <c r="AIM189" s="12"/>
      <c r="AIN189" s="12"/>
      <c r="AIO189" s="12"/>
      <c r="AIP189" s="12"/>
      <c r="AIQ189" s="12"/>
      <c r="AIR189" s="12"/>
      <c r="AIS189" s="12"/>
      <c r="AIT189" s="12"/>
      <c r="AIU189" s="12"/>
      <c r="AIV189" s="12"/>
      <c r="AIW189" s="12"/>
      <c r="AIX189" s="12"/>
      <c r="AIY189" s="12"/>
      <c r="AIZ189" s="12"/>
      <c r="AJA189" s="12"/>
      <c r="AJB189" s="12"/>
      <c r="AJC189" s="12"/>
      <c r="AJD189" s="12"/>
      <c r="AJE189" s="12"/>
      <c r="AJF189" s="12"/>
      <c r="AJG189" s="12"/>
      <c r="AJH189" s="12"/>
      <c r="AJI189" s="12"/>
      <c r="AJJ189" s="12"/>
      <c r="AJK189" s="12"/>
      <c r="AJL189" s="12"/>
      <c r="AJM189" s="12"/>
      <c r="AJN189" s="12"/>
      <c r="AJO189" s="12"/>
      <c r="AJP189" s="12"/>
      <c r="AJQ189" s="12"/>
      <c r="AJR189" s="12"/>
      <c r="AJS189" s="12"/>
      <c r="AJT189" s="12"/>
      <c r="AJU189" s="12"/>
      <c r="AJV189" s="12"/>
      <c r="AJW189" s="12"/>
      <c r="AJX189" s="12"/>
      <c r="AJY189" s="12"/>
      <c r="AJZ189" s="12"/>
      <c r="AKA189" s="12"/>
      <c r="AKB189" s="12"/>
      <c r="AKC189" s="12"/>
      <c r="AKD189" s="12"/>
      <c r="AKE189" s="12"/>
      <c r="AKF189" s="12"/>
      <c r="AKG189" s="12"/>
      <c r="AKH189" s="12"/>
      <c r="AKI189" s="12"/>
      <c r="AKJ189" s="12"/>
      <c r="AKK189" s="12"/>
      <c r="AKL189" s="12"/>
      <c r="AKM189" s="12"/>
      <c r="AKN189" s="12"/>
      <c r="AKO189" s="12"/>
      <c r="AKP189" s="12"/>
      <c r="AKQ189" s="12"/>
      <c r="AKR189" s="12"/>
      <c r="AKS189" s="12"/>
      <c r="AKT189" s="12"/>
      <c r="AKU189" s="12"/>
      <c r="AKV189" s="12"/>
      <c r="AKW189" s="12"/>
      <c r="AKX189" s="12"/>
      <c r="AKY189" s="12"/>
      <c r="AKZ189" s="12"/>
      <c r="ALA189" s="12"/>
      <c r="ALB189" s="12"/>
      <c r="ALC189" s="12"/>
      <c r="ALD189" s="12"/>
      <c r="ALE189" s="12"/>
      <c r="ALF189" s="12"/>
      <c r="ALG189" s="12"/>
      <c r="ALH189" s="12"/>
      <c r="ALI189" s="12"/>
      <c r="ALJ189" s="12"/>
      <c r="ALK189" s="12"/>
      <c r="ALL189" s="12"/>
      <c r="ALM189" s="12"/>
      <c r="ALN189" s="12"/>
      <c r="ALO189" s="12"/>
      <c r="ALP189" s="12"/>
      <c r="ALQ189" s="12"/>
      <c r="ALR189" s="12"/>
      <c r="ALS189" s="12"/>
      <c r="ALT189" s="12"/>
      <c r="ALU189" s="12"/>
      <c r="ALV189" s="12"/>
      <c r="ALW189" s="12"/>
      <c r="ALX189" s="12"/>
      <c r="ALY189" s="12"/>
      <c r="ALZ189" s="12"/>
      <c r="AMA189" s="12"/>
      <c r="AMB189" s="12"/>
      <c r="AMC189" s="12"/>
      <c r="AMD189" s="12"/>
      <c r="AME189" s="12"/>
      <c r="AMF189" s="12"/>
      <c r="AMG189" s="12"/>
      <c r="AMH189" s="12"/>
      <c r="AMI189" s="12"/>
      <c r="AMJ189" s="12"/>
    </row>
    <row r="190" spans="1:1024" ht="21" customHeight="1">
      <c r="A190" s="156" t="s">
        <v>141</v>
      </c>
      <c r="B190" s="157"/>
      <c r="C190" s="157"/>
      <c r="D190" s="149"/>
      <c r="E190" s="149"/>
      <c r="F190" s="149"/>
      <c r="G190" s="149"/>
      <c r="H190" s="149"/>
      <c r="I190" s="149"/>
      <c r="J190" s="153"/>
      <c r="K190" s="149"/>
      <c r="L190" s="158"/>
      <c r="M190" s="150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2"/>
      <c r="CJ190" s="12"/>
      <c r="CK190" s="12"/>
      <c r="CL190" s="12"/>
      <c r="CM190" s="12"/>
      <c r="CN190" s="12"/>
      <c r="CO190" s="12"/>
      <c r="CP190" s="12"/>
      <c r="CQ190" s="12"/>
      <c r="CR190" s="12"/>
      <c r="CS190" s="12"/>
      <c r="CT190" s="12"/>
      <c r="CU190" s="12"/>
      <c r="CV190" s="12"/>
      <c r="CW190" s="12"/>
      <c r="CX190" s="12"/>
      <c r="CY190" s="12"/>
      <c r="CZ190" s="12"/>
      <c r="DA190" s="12"/>
      <c r="DB190" s="12"/>
      <c r="DC190" s="12"/>
      <c r="DD190" s="12"/>
      <c r="DE190" s="12"/>
      <c r="DF190" s="12"/>
      <c r="DG190" s="12"/>
      <c r="DH190" s="12"/>
      <c r="DI190" s="12"/>
      <c r="DJ190" s="12"/>
      <c r="DK190" s="12"/>
      <c r="DL190" s="12"/>
      <c r="DM190" s="12"/>
      <c r="DN190" s="12"/>
      <c r="DO190" s="12"/>
      <c r="DP190" s="12"/>
      <c r="DQ190" s="12"/>
      <c r="DR190" s="12"/>
      <c r="DS190" s="12"/>
      <c r="DT190" s="12"/>
      <c r="DU190" s="12"/>
      <c r="DV190" s="12"/>
      <c r="DW190" s="12"/>
      <c r="DX190" s="12"/>
      <c r="DY190" s="12"/>
      <c r="DZ190" s="12"/>
      <c r="EA190" s="12"/>
      <c r="EB190" s="12"/>
      <c r="EC190" s="12"/>
      <c r="ED190" s="12"/>
      <c r="EE190" s="12"/>
      <c r="EF190" s="12"/>
      <c r="EG190" s="12"/>
      <c r="EH190" s="12"/>
      <c r="EI190" s="12"/>
      <c r="EJ190" s="12"/>
      <c r="EK190" s="12"/>
      <c r="EL190" s="12"/>
      <c r="EM190" s="12"/>
      <c r="EN190" s="12"/>
      <c r="EO190" s="12"/>
      <c r="EP190" s="12"/>
      <c r="EQ190" s="12"/>
      <c r="ER190" s="12"/>
      <c r="ES190" s="12"/>
      <c r="ET190" s="12"/>
      <c r="EU190" s="12"/>
      <c r="EV190" s="12"/>
      <c r="EW190" s="12"/>
      <c r="EX190" s="12"/>
      <c r="EY190" s="12"/>
      <c r="EZ190" s="12"/>
      <c r="FA190" s="12"/>
      <c r="FB190" s="12"/>
      <c r="FC190" s="12"/>
      <c r="FD190" s="12"/>
      <c r="FE190" s="12"/>
      <c r="FF190" s="12"/>
      <c r="FG190" s="12"/>
      <c r="FH190" s="12"/>
      <c r="FI190" s="12"/>
      <c r="FJ190" s="12"/>
      <c r="FK190" s="12"/>
      <c r="FL190" s="12"/>
      <c r="FM190" s="12"/>
      <c r="FN190" s="12"/>
      <c r="FO190" s="12"/>
      <c r="FP190" s="12"/>
      <c r="FQ190" s="12"/>
      <c r="FR190" s="12"/>
      <c r="FS190" s="12"/>
      <c r="FT190" s="12"/>
      <c r="FU190" s="12"/>
      <c r="FV190" s="12"/>
      <c r="FW190" s="12"/>
      <c r="FX190" s="12"/>
      <c r="FY190" s="12"/>
      <c r="FZ190" s="12"/>
      <c r="GA190" s="12"/>
      <c r="GB190" s="12"/>
      <c r="GC190" s="12"/>
      <c r="GD190" s="12"/>
      <c r="GE190" s="12"/>
      <c r="GF190" s="12"/>
      <c r="GG190" s="12"/>
      <c r="GH190" s="12"/>
      <c r="GI190" s="12"/>
      <c r="GJ190" s="12"/>
      <c r="GK190" s="12"/>
      <c r="GL190" s="12"/>
      <c r="GM190" s="12"/>
      <c r="GN190" s="12"/>
      <c r="GO190" s="12"/>
      <c r="GP190" s="12"/>
      <c r="GQ190" s="12"/>
      <c r="GR190" s="12"/>
      <c r="GS190" s="12"/>
      <c r="GT190" s="12"/>
      <c r="GU190" s="12"/>
      <c r="GV190" s="12"/>
      <c r="GW190" s="12"/>
      <c r="GX190" s="12"/>
      <c r="GY190" s="12"/>
      <c r="GZ190" s="12"/>
      <c r="HA190" s="12"/>
      <c r="HB190" s="12"/>
      <c r="HC190" s="12"/>
      <c r="HD190" s="12"/>
      <c r="HE190" s="12"/>
      <c r="HF190" s="12"/>
      <c r="HG190" s="12"/>
      <c r="HH190" s="12"/>
      <c r="HI190" s="12"/>
      <c r="HJ190" s="12"/>
      <c r="HK190" s="12"/>
      <c r="HL190" s="12"/>
      <c r="HM190" s="12"/>
      <c r="HN190" s="12"/>
      <c r="HO190" s="12"/>
      <c r="HP190" s="12"/>
      <c r="HQ190" s="12"/>
      <c r="HR190" s="12"/>
      <c r="HS190" s="12"/>
      <c r="HT190" s="12"/>
      <c r="HU190" s="12"/>
      <c r="HV190" s="12"/>
      <c r="HW190" s="12"/>
      <c r="HX190" s="12"/>
      <c r="HY190" s="12"/>
      <c r="HZ190" s="12"/>
      <c r="IA190" s="12"/>
      <c r="IB190" s="12"/>
      <c r="IC190" s="12"/>
      <c r="ID190" s="12"/>
      <c r="IE190" s="12"/>
      <c r="IF190" s="12"/>
      <c r="IG190" s="12"/>
      <c r="IH190" s="12"/>
      <c r="II190" s="12"/>
      <c r="IJ190" s="12"/>
      <c r="IK190" s="12"/>
      <c r="IL190" s="12"/>
      <c r="IM190" s="12"/>
      <c r="IN190" s="12"/>
      <c r="IO190" s="12"/>
      <c r="IP190" s="12"/>
      <c r="IQ190" s="12"/>
      <c r="IR190" s="12"/>
      <c r="IS190" s="12"/>
      <c r="IT190" s="12"/>
      <c r="IU190" s="12"/>
      <c r="IV190" s="12"/>
      <c r="IW190" s="12"/>
      <c r="IX190" s="12"/>
      <c r="IY190" s="12"/>
      <c r="IZ190" s="12"/>
      <c r="JA190" s="12"/>
      <c r="JB190" s="12"/>
      <c r="JC190" s="12"/>
      <c r="JD190" s="12"/>
      <c r="JE190" s="12"/>
      <c r="JF190" s="12"/>
      <c r="JG190" s="12"/>
      <c r="JH190" s="12"/>
      <c r="JI190" s="12"/>
      <c r="JJ190" s="12"/>
      <c r="JK190" s="12"/>
      <c r="JL190" s="12"/>
      <c r="JM190" s="12"/>
      <c r="JN190" s="12"/>
      <c r="JO190" s="12"/>
      <c r="JP190" s="12"/>
      <c r="JQ190" s="12"/>
      <c r="JR190" s="12"/>
      <c r="JS190" s="12"/>
      <c r="JT190" s="12"/>
      <c r="JU190" s="12"/>
      <c r="JV190" s="12"/>
      <c r="JW190" s="12"/>
      <c r="JX190" s="12"/>
      <c r="JY190" s="12"/>
      <c r="JZ190" s="12"/>
      <c r="KA190" s="12"/>
      <c r="KB190" s="12"/>
      <c r="KC190" s="12"/>
      <c r="KD190" s="12"/>
      <c r="KE190" s="12"/>
      <c r="KF190" s="12"/>
      <c r="KG190" s="12"/>
      <c r="KH190" s="12"/>
      <c r="KI190" s="12"/>
      <c r="KJ190" s="12"/>
      <c r="KK190" s="12"/>
      <c r="KL190" s="12"/>
      <c r="KM190" s="12"/>
      <c r="KN190" s="12"/>
      <c r="KO190" s="12"/>
      <c r="KP190" s="12"/>
      <c r="KQ190" s="12"/>
      <c r="KR190" s="12"/>
      <c r="KS190" s="12"/>
      <c r="KT190" s="12"/>
      <c r="KU190" s="12"/>
      <c r="KV190" s="12"/>
      <c r="KW190" s="12"/>
      <c r="KX190" s="12"/>
      <c r="KY190" s="12"/>
      <c r="KZ190" s="12"/>
      <c r="LA190" s="12"/>
      <c r="LB190" s="12"/>
      <c r="LC190" s="12"/>
      <c r="LD190" s="12"/>
      <c r="LE190" s="12"/>
      <c r="LF190" s="12"/>
      <c r="LG190" s="12"/>
      <c r="LH190" s="12"/>
      <c r="LI190" s="12"/>
      <c r="LJ190" s="12"/>
      <c r="LK190" s="12"/>
      <c r="LL190" s="12"/>
      <c r="LM190" s="12"/>
      <c r="LN190" s="12"/>
      <c r="LO190" s="12"/>
      <c r="LP190" s="12"/>
      <c r="LQ190" s="12"/>
      <c r="LR190" s="12"/>
      <c r="LS190" s="12"/>
      <c r="LT190" s="12"/>
      <c r="LU190" s="12"/>
      <c r="LV190" s="12"/>
      <c r="LW190" s="12"/>
      <c r="LX190" s="12"/>
      <c r="LY190" s="12"/>
      <c r="LZ190" s="12"/>
      <c r="MA190" s="12"/>
      <c r="MB190" s="12"/>
      <c r="MC190" s="12"/>
      <c r="MD190" s="12"/>
      <c r="ME190" s="12"/>
      <c r="MF190" s="12"/>
      <c r="MG190" s="12"/>
      <c r="MH190" s="12"/>
      <c r="MI190" s="12"/>
      <c r="MJ190" s="12"/>
      <c r="MK190" s="12"/>
      <c r="ML190" s="12"/>
      <c r="MM190" s="12"/>
      <c r="MN190" s="12"/>
      <c r="MO190" s="12"/>
      <c r="MP190" s="12"/>
      <c r="MQ190" s="12"/>
      <c r="MR190" s="12"/>
      <c r="MS190" s="12"/>
      <c r="MT190" s="12"/>
      <c r="MU190" s="12"/>
      <c r="MV190" s="12"/>
      <c r="MW190" s="12"/>
      <c r="MX190" s="12"/>
      <c r="MY190" s="12"/>
      <c r="MZ190" s="12"/>
      <c r="NA190" s="12"/>
      <c r="NB190" s="12"/>
      <c r="NC190" s="12"/>
      <c r="ND190" s="12"/>
      <c r="NE190" s="12"/>
      <c r="NF190" s="12"/>
      <c r="NG190" s="12"/>
      <c r="NH190" s="12"/>
      <c r="NI190" s="12"/>
      <c r="NJ190" s="12"/>
      <c r="NK190" s="12"/>
      <c r="NL190" s="12"/>
      <c r="NM190" s="12"/>
      <c r="NN190" s="12"/>
      <c r="NO190" s="12"/>
      <c r="NP190" s="12"/>
      <c r="NQ190" s="12"/>
      <c r="NR190" s="12"/>
      <c r="NS190" s="12"/>
      <c r="NT190" s="12"/>
      <c r="NU190" s="12"/>
      <c r="NV190" s="12"/>
      <c r="NW190" s="12"/>
      <c r="NX190" s="12"/>
      <c r="NY190" s="12"/>
      <c r="NZ190" s="12"/>
      <c r="OA190" s="12"/>
      <c r="OB190" s="12"/>
      <c r="OC190" s="12"/>
      <c r="OD190" s="12"/>
      <c r="OE190" s="12"/>
      <c r="OF190" s="12"/>
      <c r="OG190" s="12"/>
      <c r="OH190" s="12"/>
      <c r="OI190" s="12"/>
      <c r="OJ190" s="12"/>
      <c r="OK190" s="12"/>
      <c r="OL190" s="12"/>
      <c r="OM190" s="12"/>
      <c r="ON190" s="12"/>
      <c r="OO190" s="12"/>
      <c r="OP190" s="12"/>
      <c r="OQ190" s="12"/>
      <c r="OR190" s="12"/>
      <c r="OS190" s="12"/>
      <c r="OT190" s="12"/>
      <c r="OU190" s="12"/>
      <c r="OV190" s="12"/>
      <c r="OW190" s="12"/>
      <c r="OX190" s="12"/>
      <c r="OY190" s="12"/>
      <c r="OZ190" s="12"/>
      <c r="PA190" s="12"/>
      <c r="PB190" s="12"/>
      <c r="PC190" s="12"/>
      <c r="PD190" s="12"/>
      <c r="PE190" s="12"/>
      <c r="PF190" s="12"/>
      <c r="PG190" s="12"/>
      <c r="PH190" s="12"/>
      <c r="PI190" s="12"/>
      <c r="PJ190" s="12"/>
      <c r="PK190" s="12"/>
      <c r="PL190" s="12"/>
      <c r="PM190" s="12"/>
      <c r="PN190" s="12"/>
      <c r="PO190" s="12"/>
      <c r="PP190" s="12"/>
      <c r="PQ190" s="12"/>
      <c r="PR190" s="12"/>
      <c r="PS190" s="12"/>
      <c r="PT190" s="12"/>
      <c r="PU190" s="12"/>
      <c r="PV190" s="12"/>
      <c r="PW190" s="12"/>
      <c r="PX190" s="12"/>
      <c r="PY190" s="12"/>
      <c r="PZ190" s="12"/>
      <c r="QA190" s="12"/>
      <c r="QB190" s="12"/>
      <c r="QC190" s="12"/>
      <c r="QD190" s="12"/>
      <c r="QE190" s="12"/>
      <c r="QF190" s="12"/>
      <c r="QG190" s="12"/>
      <c r="QH190" s="12"/>
      <c r="QI190" s="12"/>
      <c r="QJ190" s="12"/>
      <c r="QK190" s="12"/>
      <c r="QL190" s="12"/>
      <c r="QM190" s="12"/>
      <c r="QN190" s="12"/>
      <c r="QO190" s="12"/>
      <c r="QP190" s="12"/>
      <c r="QQ190" s="12"/>
      <c r="QR190" s="12"/>
      <c r="QS190" s="12"/>
      <c r="QT190" s="12"/>
      <c r="QU190" s="12"/>
      <c r="QV190" s="12"/>
      <c r="QW190" s="12"/>
      <c r="QX190" s="12"/>
      <c r="QY190" s="12"/>
      <c r="QZ190" s="12"/>
      <c r="RA190" s="12"/>
      <c r="RB190" s="12"/>
      <c r="RC190" s="12"/>
      <c r="RD190" s="12"/>
      <c r="RE190" s="12"/>
      <c r="RF190" s="12"/>
      <c r="RG190" s="12"/>
      <c r="RH190" s="12"/>
      <c r="RI190" s="12"/>
      <c r="RJ190" s="12"/>
      <c r="RK190" s="12"/>
      <c r="RL190" s="12"/>
      <c r="RM190" s="12"/>
      <c r="RN190" s="12"/>
      <c r="RO190" s="12"/>
      <c r="RP190" s="12"/>
      <c r="RQ190" s="12"/>
      <c r="RR190" s="12"/>
      <c r="RS190" s="12"/>
      <c r="RT190" s="12"/>
      <c r="RU190" s="12"/>
      <c r="RV190" s="12"/>
      <c r="RW190" s="12"/>
      <c r="RX190" s="12"/>
      <c r="RY190" s="12"/>
      <c r="RZ190" s="12"/>
      <c r="SA190" s="12"/>
      <c r="SB190" s="12"/>
      <c r="SC190" s="12"/>
      <c r="SD190" s="12"/>
      <c r="SE190" s="12"/>
      <c r="SF190" s="12"/>
      <c r="SG190" s="12"/>
      <c r="SH190" s="12"/>
      <c r="SI190" s="12"/>
      <c r="SJ190" s="12"/>
      <c r="SK190" s="12"/>
      <c r="SL190" s="12"/>
      <c r="SM190" s="12"/>
      <c r="SN190" s="12"/>
      <c r="SO190" s="12"/>
      <c r="SP190" s="12"/>
      <c r="SQ190" s="12"/>
      <c r="SR190" s="12"/>
      <c r="SS190" s="12"/>
      <c r="ST190" s="12"/>
      <c r="SU190" s="12"/>
      <c r="SV190" s="12"/>
      <c r="SW190" s="12"/>
      <c r="SX190" s="12"/>
      <c r="SY190" s="12"/>
      <c r="SZ190" s="12"/>
      <c r="TA190" s="12"/>
      <c r="TB190" s="12"/>
      <c r="TC190" s="12"/>
      <c r="TD190" s="12"/>
      <c r="TE190" s="12"/>
      <c r="TF190" s="12"/>
      <c r="TG190" s="12"/>
      <c r="TH190" s="12"/>
      <c r="TI190" s="12"/>
      <c r="TJ190" s="12"/>
      <c r="TK190" s="12"/>
      <c r="TL190" s="12"/>
      <c r="TM190" s="12"/>
      <c r="TN190" s="12"/>
      <c r="TO190" s="12"/>
      <c r="TP190" s="12"/>
      <c r="TQ190" s="12"/>
      <c r="TR190" s="12"/>
      <c r="TS190" s="12"/>
      <c r="TT190" s="12"/>
      <c r="TU190" s="12"/>
      <c r="TV190" s="12"/>
      <c r="TW190" s="12"/>
      <c r="TX190" s="12"/>
      <c r="TY190" s="12"/>
      <c r="TZ190" s="12"/>
      <c r="UA190" s="12"/>
      <c r="UB190" s="12"/>
      <c r="UC190" s="12"/>
      <c r="UD190" s="12"/>
      <c r="UE190" s="12"/>
      <c r="UF190" s="12"/>
      <c r="UG190" s="12"/>
      <c r="UH190" s="12"/>
      <c r="UI190" s="12"/>
      <c r="UJ190" s="12"/>
      <c r="UK190" s="12"/>
      <c r="UL190" s="12"/>
      <c r="UM190" s="12"/>
      <c r="UN190" s="12"/>
      <c r="UO190" s="12"/>
      <c r="UP190" s="12"/>
      <c r="UQ190" s="12"/>
      <c r="UR190" s="12"/>
      <c r="US190" s="12"/>
      <c r="UT190" s="12"/>
      <c r="UU190" s="12"/>
      <c r="UV190" s="12"/>
      <c r="UW190" s="12"/>
      <c r="UX190" s="12"/>
      <c r="UY190" s="12"/>
      <c r="UZ190" s="12"/>
      <c r="VA190" s="12"/>
      <c r="VB190" s="12"/>
      <c r="VC190" s="12"/>
      <c r="VD190" s="12"/>
      <c r="VE190" s="12"/>
      <c r="VF190" s="12"/>
      <c r="VG190" s="12"/>
      <c r="VH190" s="12"/>
      <c r="VI190" s="12"/>
      <c r="VJ190" s="12"/>
      <c r="VK190" s="12"/>
      <c r="VL190" s="12"/>
      <c r="VM190" s="12"/>
      <c r="VN190" s="12"/>
      <c r="VO190" s="12"/>
      <c r="VP190" s="12"/>
      <c r="VQ190" s="12"/>
      <c r="VR190" s="12"/>
      <c r="VS190" s="12"/>
      <c r="VT190" s="12"/>
      <c r="VU190" s="12"/>
      <c r="VV190" s="12"/>
      <c r="VW190" s="12"/>
      <c r="VX190" s="12"/>
      <c r="VY190" s="12"/>
      <c r="VZ190" s="12"/>
      <c r="WA190" s="12"/>
      <c r="WB190" s="12"/>
      <c r="WC190" s="12"/>
      <c r="WD190" s="12"/>
      <c r="WE190" s="12"/>
      <c r="WF190" s="12"/>
      <c r="WG190" s="12"/>
      <c r="WH190" s="12"/>
      <c r="WI190" s="12"/>
      <c r="WJ190" s="12"/>
      <c r="WK190" s="12"/>
      <c r="WL190" s="12"/>
      <c r="WM190" s="12"/>
      <c r="WN190" s="12"/>
      <c r="WO190" s="12"/>
      <c r="WP190" s="12"/>
      <c r="WQ190" s="12"/>
      <c r="WR190" s="12"/>
      <c r="WS190" s="12"/>
      <c r="WT190" s="12"/>
      <c r="WU190" s="12"/>
      <c r="WV190" s="12"/>
      <c r="WW190" s="12"/>
      <c r="WX190" s="12"/>
      <c r="WY190" s="12"/>
      <c r="WZ190" s="12"/>
      <c r="XA190" s="12"/>
      <c r="XB190" s="12"/>
      <c r="XC190" s="12"/>
      <c r="XD190" s="12"/>
      <c r="XE190" s="12"/>
      <c r="XF190" s="12"/>
      <c r="XG190" s="12"/>
      <c r="XH190" s="12"/>
      <c r="XI190" s="12"/>
      <c r="XJ190" s="12"/>
      <c r="XK190" s="12"/>
      <c r="XL190" s="12"/>
      <c r="XM190" s="12"/>
      <c r="XN190" s="12"/>
      <c r="XO190" s="12"/>
      <c r="XP190" s="12"/>
      <c r="XQ190" s="12"/>
      <c r="XR190" s="12"/>
      <c r="XS190" s="12"/>
      <c r="XT190" s="12"/>
      <c r="XU190" s="12"/>
      <c r="XV190" s="12"/>
      <c r="XW190" s="12"/>
      <c r="XX190" s="12"/>
      <c r="XY190" s="12"/>
      <c r="XZ190" s="12"/>
      <c r="YA190" s="12"/>
      <c r="YB190" s="12"/>
      <c r="YC190" s="12"/>
      <c r="YD190" s="12"/>
      <c r="YE190" s="12"/>
      <c r="YF190" s="12"/>
      <c r="YG190" s="12"/>
      <c r="YH190" s="12"/>
      <c r="YI190" s="12"/>
      <c r="YJ190" s="12"/>
      <c r="YK190" s="12"/>
      <c r="YL190" s="12"/>
      <c r="YM190" s="12"/>
      <c r="YN190" s="12"/>
      <c r="YO190" s="12"/>
      <c r="YP190" s="12"/>
      <c r="YQ190" s="12"/>
      <c r="YR190" s="12"/>
      <c r="YS190" s="12"/>
      <c r="YT190" s="12"/>
      <c r="YU190" s="12"/>
      <c r="YV190" s="12"/>
      <c r="YW190" s="12"/>
      <c r="YX190" s="12"/>
      <c r="YY190" s="12"/>
      <c r="YZ190" s="12"/>
      <c r="ZA190" s="12"/>
      <c r="ZB190" s="12"/>
      <c r="ZC190" s="12"/>
      <c r="ZD190" s="12"/>
      <c r="ZE190" s="12"/>
      <c r="ZF190" s="12"/>
      <c r="ZG190" s="12"/>
      <c r="ZH190" s="12"/>
      <c r="ZI190" s="12"/>
      <c r="ZJ190" s="12"/>
      <c r="ZK190" s="12"/>
      <c r="ZL190" s="12"/>
      <c r="ZM190" s="12"/>
      <c r="ZN190" s="12"/>
      <c r="ZO190" s="12"/>
      <c r="ZP190" s="12"/>
      <c r="ZQ190" s="12"/>
      <c r="ZR190" s="12"/>
      <c r="ZS190" s="12"/>
      <c r="ZT190" s="12"/>
      <c r="ZU190" s="12"/>
      <c r="ZV190" s="12"/>
      <c r="ZW190" s="12"/>
      <c r="ZX190" s="12"/>
      <c r="ZY190" s="12"/>
      <c r="ZZ190" s="12"/>
      <c r="AAA190" s="12"/>
      <c r="AAB190" s="12"/>
      <c r="AAC190" s="12"/>
      <c r="AAD190" s="12"/>
      <c r="AAE190" s="12"/>
      <c r="AAF190" s="12"/>
      <c r="AAG190" s="12"/>
      <c r="AAH190" s="12"/>
      <c r="AAI190" s="12"/>
      <c r="AAJ190" s="12"/>
      <c r="AAK190" s="12"/>
      <c r="AAL190" s="12"/>
      <c r="AAM190" s="12"/>
      <c r="AAN190" s="12"/>
      <c r="AAO190" s="12"/>
      <c r="AAP190" s="12"/>
      <c r="AAQ190" s="12"/>
      <c r="AAR190" s="12"/>
      <c r="AAS190" s="12"/>
      <c r="AAT190" s="12"/>
      <c r="AAU190" s="12"/>
      <c r="AAV190" s="12"/>
      <c r="AAW190" s="12"/>
      <c r="AAX190" s="12"/>
      <c r="AAY190" s="12"/>
      <c r="AAZ190" s="12"/>
      <c r="ABA190" s="12"/>
      <c r="ABB190" s="12"/>
      <c r="ABC190" s="12"/>
      <c r="ABD190" s="12"/>
      <c r="ABE190" s="12"/>
      <c r="ABF190" s="12"/>
      <c r="ABG190" s="12"/>
      <c r="ABH190" s="12"/>
      <c r="ABI190" s="12"/>
      <c r="ABJ190" s="12"/>
      <c r="ABK190" s="12"/>
      <c r="ABL190" s="12"/>
      <c r="ABM190" s="12"/>
      <c r="ABN190" s="12"/>
      <c r="ABO190" s="12"/>
      <c r="ABP190" s="12"/>
      <c r="ABQ190" s="12"/>
      <c r="ABR190" s="12"/>
      <c r="ABS190" s="12"/>
      <c r="ABT190" s="12"/>
      <c r="ABU190" s="12"/>
      <c r="ABV190" s="12"/>
      <c r="ABW190" s="12"/>
      <c r="ABX190" s="12"/>
      <c r="ABY190" s="12"/>
      <c r="ABZ190" s="12"/>
      <c r="ACA190" s="12"/>
      <c r="ACB190" s="12"/>
      <c r="ACC190" s="12"/>
      <c r="ACD190" s="12"/>
      <c r="ACE190" s="12"/>
      <c r="ACF190" s="12"/>
      <c r="ACG190" s="12"/>
      <c r="ACH190" s="12"/>
      <c r="ACI190" s="12"/>
      <c r="ACJ190" s="12"/>
      <c r="ACK190" s="12"/>
      <c r="ACL190" s="12"/>
      <c r="ACM190" s="12"/>
      <c r="ACN190" s="12"/>
      <c r="ACO190" s="12"/>
      <c r="ACP190" s="12"/>
      <c r="ACQ190" s="12"/>
      <c r="ACR190" s="12"/>
      <c r="ACS190" s="12"/>
      <c r="ACT190" s="12"/>
      <c r="ACU190" s="12"/>
      <c r="ACV190" s="12"/>
      <c r="ACW190" s="12"/>
      <c r="ACX190" s="12"/>
      <c r="ACY190" s="12"/>
      <c r="ACZ190" s="12"/>
      <c r="ADA190" s="12"/>
      <c r="ADB190" s="12"/>
      <c r="ADC190" s="12"/>
      <c r="ADD190" s="12"/>
      <c r="ADE190" s="12"/>
      <c r="ADF190" s="12"/>
      <c r="ADG190" s="12"/>
      <c r="ADH190" s="12"/>
      <c r="ADI190" s="12"/>
      <c r="ADJ190" s="12"/>
      <c r="ADK190" s="12"/>
      <c r="ADL190" s="12"/>
      <c r="ADM190" s="12"/>
      <c r="ADN190" s="12"/>
      <c r="ADO190" s="12"/>
      <c r="ADP190" s="12"/>
      <c r="ADQ190" s="12"/>
      <c r="ADR190" s="12"/>
      <c r="ADS190" s="12"/>
      <c r="ADT190" s="12"/>
      <c r="ADU190" s="12"/>
      <c r="ADV190" s="12"/>
      <c r="ADW190" s="12"/>
      <c r="ADX190" s="12"/>
      <c r="ADY190" s="12"/>
      <c r="ADZ190" s="12"/>
      <c r="AEA190" s="12"/>
      <c r="AEB190" s="12"/>
      <c r="AEC190" s="12"/>
      <c r="AED190" s="12"/>
      <c r="AEE190" s="12"/>
      <c r="AEF190" s="12"/>
      <c r="AEG190" s="12"/>
      <c r="AEH190" s="12"/>
      <c r="AEI190" s="12"/>
      <c r="AEJ190" s="12"/>
      <c r="AEK190" s="12"/>
      <c r="AEL190" s="12"/>
      <c r="AEM190" s="12"/>
      <c r="AEN190" s="12"/>
      <c r="AEO190" s="12"/>
      <c r="AEP190" s="12"/>
      <c r="AEQ190" s="12"/>
      <c r="AER190" s="12"/>
      <c r="AES190" s="12"/>
      <c r="AET190" s="12"/>
      <c r="AEU190" s="12"/>
      <c r="AEV190" s="12"/>
      <c r="AEW190" s="12"/>
      <c r="AEX190" s="12"/>
      <c r="AEY190" s="12"/>
      <c r="AEZ190" s="12"/>
      <c r="AFA190" s="12"/>
      <c r="AFB190" s="12"/>
      <c r="AFC190" s="12"/>
      <c r="AFD190" s="12"/>
      <c r="AFE190" s="12"/>
      <c r="AFF190" s="12"/>
      <c r="AFG190" s="12"/>
      <c r="AFH190" s="12"/>
      <c r="AFI190" s="12"/>
      <c r="AFJ190" s="12"/>
      <c r="AFK190" s="12"/>
      <c r="AFL190" s="12"/>
      <c r="AFM190" s="12"/>
      <c r="AFN190" s="12"/>
      <c r="AFO190" s="12"/>
      <c r="AFP190" s="12"/>
      <c r="AFQ190" s="12"/>
      <c r="AFR190" s="12"/>
      <c r="AFS190" s="12"/>
      <c r="AFT190" s="12"/>
      <c r="AFU190" s="12"/>
      <c r="AFV190" s="12"/>
      <c r="AFW190" s="12"/>
      <c r="AFX190" s="12"/>
      <c r="AFY190" s="12"/>
      <c r="AFZ190" s="12"/>
      <c r="AGA190" s="12"/>
      <c r="AGB190" s="12"/>
      <c r="AGC190" s="12"/>
      <c r="AGD190" s="12"/>
      <c r="AGE190" s="12"/>
      <c r="AGF190" s="12"/>
      <c r="AGG190" s="12"/>
      <c r="AGH190" s="12"/>
      <c r="AGI190" s="12"/>
      <c r="AGJ190" s="12"/>
      <c r="AGK190" s="12"/>
      <c r="AGL190" s="12"/>
      <c r="AGM190" s="12"/>
      <c r="AGN190" s="12"/>
      <c r="AGO190" s="12"/>
      <c r="AGP190" s="12"/>
      <c r="AGQ190" s="12"/>
      <c r="AGR190" s="12"/>
      <c r="AGS190" s="12"/>
      <c r="AGT190" s="12"/>
      <c r="AGU190" s="12"/>
      <c r="AGV190" s="12"/>
      <c r="AGW190" s="12"/>
      <c r="AGX190" s="12"/>
      <c r="AGY190" s="12"/>
      <c r="AGZ190" s="12"/>
      <c r="AHA190" s="12"/>
      <c r="AHB190" s="12"/>
      <c r="AHC190" s="12"/>
      <c r="AHD190" s="12"/>
      <c r="AHE190" s="12"/>
      <c r="AHF190" s="12"/>
      <c r="AHG190" s="12"/>
      <c r="AHH190" s="12"/>
      <c r="AHI190" s="12"/>
      <c r="AHJ190" s="12"/>
      <c r="AHK190" s="12"/>
      <c r="AHL190" s="12"/>
      <c r="AHM190" s="12"/>
      <c r="AHN190" s="12"/>
      <c r="AHO190" s="12"/>
      <c r="AHP190" s="12"/>
      <c r="AHQ190" s="12"/>
      <c r="AHR190" s="12"/>
      <c r="AHS190" s="12"/>
      <c r="AHT190" s="12"/>
      <c r="AHU190" s="12"/>
      <c r="AHV190" s="12"/>
      <c r="AHW190" s="12"/>
      <c r="AHX190" s="12"/>
      <c r="AHY190" s="12"/>
      <c r="AHZ190" s="12"/>
      <c r="AIA190" s="12"/>
      <c r="AIB190" s="12"/>
      <c r="AIC190" s="12"/>
      <c r="AID190" s="12"/>
      <c r="AIE190" s="12"/>
      <c r="AIF190" s="12"/>
      <c r="AIG190" s="12"/>
      <c r="AIH190" s="12"/>
      <c r="AII190" s="12"/>
      <c r="AIJ190" s="12"/>
      <c r="AIK190" s="12"/>
      <c r="AIL190" s="12"/>
      <c r="AIM190" s="12"/>
      <c r="AIN190" s="12"/>
      <c r="AIO190" s="12"/>
      <c r="AIP190" s="12"/>
      <c r="AIQ190" s="12"/>
      <c r="AIR190" s="12"/>
      <c r="AIS190" s="12"/>
      <c r="AIT190" s="12"/>
      <c r="AIU190" s="12"/>
      <c r="AIV190" s="12"/>
      <c r="AIW190" s="12"/>
      <c r="AIX190" s="12"/>
      <c r="AIY190" s="12"/>
      <c r="AIZ190" s="12"/>
      <c r="AJA190" s="12"/>
      <c r="AJB190" s="12"/>
      <c r="AJC190" s="12"/>
      <c r="AJD190" s="12"/>
      <c r="AJE190" s="12"/>
      <c r="AJF190" s="12"/>
      <c r="AJG190" s="12"/>
      <c r="AJH190" s="12"/>
      <c r="AJI190" s="12"/>
      <c r="AJJ190" s="12"/>
      <c r="AJK190" s="12"/>
      <c r="AJL190" s="12"/>
      <c r="AJM190" s="12"/>
      <c r="AJN190" s="12"/>
      <c r="AJO190" s="12"/>
      <c r="AJP190" s="12"/>
      <c r="AJQ190" s="12"/>
      <c r="AJR190" s="12"/>
      <c r="AJS190" s="12"/>
      <c r="AJT190" s="12"/>
      <c r="AJU190" s="12"/>
      <c r="AJV190" s="12"/>
      <c r="AJW190" s="12"/>
      <c r="AJX190" s="12"/>
      <c r="AJY190" s="12"/>
      <c r="AJZ190" s="12"/>
      <c r="AKA190" s="12"/>
      <c r="AKB190" s="12"/>
      <c r="AKC190" s="12"/>
      <c r="AKD190" s="12"/>
      <c r="AKE190" s="12"/>
      <c r="AKF190" s="12"/>
      <c r="AKG190" s="12"/>
      <c r="AKH190" s="12"/>
      <c r="AKI190" s="12"/>
      <c r="AKJ190" s="12"/>
      <c r="AKK190" s="12"/>
      <c r="AKL190" s="12"/>
      <c r="AKM190" s="12"/>
      <c r="AKN190" s="12"/>
      <c r="AKO190" s="12"/>
      <c r="AKP190" s="12"/>
      <c r="AKQ190" s="12"/>
      <c r="AKR190" s="12"/>
      <c r="AKS190" s="12"/>
      <c r="AKT190" s="12"/>
      <c r="AKU190" s="12"/>
      <c r="AKV190" s="12"/>
      <c r="AKW190" s="12"/>
      <c r="AKX190" s="12"/>
      <c r="AKY190" s="12"/>
      <c r="AKZ190" s="12"/>
      <c r="ALA190" s="12"/>
      <c r="ALB190" s="12"/>
      <c r="ALC190" s="12"/>
      <c r="ALD190" s="12"/>
      <c r="ALE190" s="12"/>
      <c r="ALF190" s="12"/>
      <c r="ALG190" s="12"/>
      <c r="ALH190" s="12"/>
      <c r="ALI190" s="12"/>
      <c r="ALJ190" s="12"/>
      <c r="ALK190" s="12"/>
      <c r="ALL190" s="12"/>
      <c r="ALM190" s="12"/>
      <c r="ALN190" s="12"/>
      <c r="ALO190" s="12"/>
      <c r="ALP190" s="12"/>
      <c r="ALQ190" s="12"/>
      <c r="ALR190" s="12"/>
      <c r="ALS190" s="12"/>
      <c r="ALT190" s="12"/>
      <c r="ALU190" s="12"/>
      <c r="ALV190" s="12"/>
      <c r="ALW190" s="12"/>
      <c r="ALX190" s="12"/>
      <c r="ALY190" s="12"/>
      <c r="ALZ190" s="12"/>
      <c r="AMA190" s="12"/>
      <c r="AMB190" s="12"/>
      <c r="AMC190" s="12"/>
      <c r="AMD190" s="12"/>
      <c r="AME190" s="12"/>
      <c r="AMF190" s="12"/>
      <c r="AMG190" s="12"/>
      <c r="AMH190" s="12"/>
      <c r="AMI190" s="12"/>
      <c r="AMJ190" s="12"/>
    </row>
    <row r="191" spans="1:1024" ht="21.75" customHeight="1">
      <c r="A191" s="156"/>
      <c r="B191" s="157"/>
      <c r="C191" s="157"/>
      <c r="D191" s="149"/>
      <c r="E191" s="149"/>
      <c r="F191" s="149"/>
      <c r="G191" s="149"/>
      <c r="H191" s="149"/>
      <c r="I191" s="149"/>
      <c r="J191" s="149"/>
      <c r="K191" s="149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2"/>
      <c r="CJ191" s="12"/>
      <c r="CK191" s="12"/>
      <c r="CL191" s="12"/>
      <c r="CM191" s="12"/>
      <c r="CN191" s="12"/>
      <c r="CO191" s="12"/>
      <c r="CP191" s="12"/>
      <c r="CQ191" s="12"/>
      <c r="CR191" s="12"/>
      <c r="CS191" s="12"/>
      <c r="CT191" s="12"/>
      <c r="CU191" s="12"/>
      <c r="CV191" s="12"/>
      <c r="CW191" s="12"/>
      <c r="CX191" s="12"/>
      <c r="CY191" s="12"/>
      <c r="CZ191" s="12"/>
      <c r="DA191" s="12"/>
      <c r="DB191" s="12"/>
      <c r="DC191" s="12"/>
      <c r="DD191" s="12"/>
      <c r="DE191" s="12"/>
      <c r="DF191" s="12"/>
      <c r="DG191" s="12"/>
      <c r="DH191" s="12"/>
      <c r="DI191" s="12"/>
      <c r="DJ191" s="12"/>
      <c r="DK191" s="12"/>
      <c r="DL191" s="12"/>
      <c r="DM191" s="12"/>
      <c r="DN191" s="12"/>
      <c r="DO191" s="12"/>
      <c r="DP191" s="12"/>
      <c r="DQ191" s="12"/>
      <c r="DR191" s="12"/>
      <c r="DS191" s="12"/>
      <c r="DT191" s="12"/>
      <c r="DU191" s="12"/>
      <c r="DV191" s="12"/>
      <c r="DW191" s="12"/>
      <c r="DX191" s="12"/>
      <c r="DY191" s="12"/>
      <c r="DZ191" s="12"/>
      <c r="EA191" s="12"/>
      <c r="EB191" s="12"/>
      <c r="EC191" s="12"/>
      <c r="ED191" s="12"/>
      <c r="EE191" s="12"/>
      <c r="EF191" s="12"/>
      <c r="EG191" s="12"/>
      <c r="EH191" s="12"/>
      <c r="EI191" s="12"/>
      <c r="EJ191" s="12"/>
      <c r="EK191" s="12"/>
      <c r="EL191" s="12"/>
      <c r="EM191" s="12"/>
      <c r="EN191" s="12"/>
      <c r="EO191" s="12"/>
      <c r="EP191" s="12"/>
      <c r="EQ191" s="12"/>
      <c r="ER191" s="12"/>
      <c r="ES191" s="12"/>
      <c r="ET191" s="12"/>
      <c r="EU191" s="12"/>
      <c r="EV191" s="12"/>
      <c r="EW191" s="12"/>
      <c r="EX191" s="12"/>
      <c r="EY191" s="12"/>
      <c r="EZ191" s="12"/>
      <c r="FA191" s="12"/>
      <c r="FB191" s="12"/>
      <c r="FC191" s="12"/>
      <c r="FD191" s="12"/>
      <c r="FE191" s="12"/>
      <c r="FF191" s="12"/>
      <c r="FG191" s="12"/>
      <c r="FH191" s="12"/>
      <c r="FI191" s="12"/>
      <c r="FJ191" s="12"/>
      <c r="FK191" s="12"/>
      <c r="FL191" s="12"/>
      <c r="FM191" s="12"/>
      <c r="FN191" s="12"/>
      <c r="FO191" s="12"/>
      <c r="FP191" s="12"/>
      <c r="FQ191" s="12"/>
      <c r="FR191" s="12"/>
      <c r="FS191" s="12"/>
      <c r="FT191" s="12"/>
      <c r="FU191" s="12"/>
      <c r="FV191" s="12"/>
      <c r="FW191" s="12"/>
      <c r="FX191" s="12"/>
      <c r="FY191" s="12"/>
      <c r="FZ191" s="12"/>
      <c r="GA191" s="12"/>
      <c r="GB191" s="12"/>
      <c r="GC191" s="12"/>
      <c r="GD191" s="12"/>
      <c r="GE191" s="12"/>
      <c r="GF191" s="12"/>
      <c r="GG191" s="12"/>
      <c r="GH191" s="12"/>
      <c r="GI191" s="12"/>
      <c r="GJ191" s="12"/>
      <c r="GK191" s="12"/>
      <c r="GL191" s="12"/>
      <c r="GM191" s="12"/>
      <c r="GN191" s="12"/>
      <c r="GO191" s="12"/>
      <c r="GP191" s="12"/>
      <c r="GQ191" s="12"/>
      <c r="GR191" s="12"/>
      <c r="GS191" s="12"/>
      <c r="GT191" s="12"/>
      <c r="GU191" s="12"/>
      <c r="GV191" s="12"/>
      <c r="GW191" s="12"/>
      <c r="GX191" s="12"/>
      <c r="GY191" s="12"/>
      <c r="GZ191" s="12"/>
      <c r="HA191" s="12"/>
      <c r="HB191" s="12"/>
      <c r="HC191" s="12"/>
      <c r="HD191" s="12"/>
      <c r="HE191" s="12"/>
      <c r="HF191" s="12"/>
      <c r="HG191" s="12"/>
      <c r="HH191" s="12"/>
      <c r="HI191" s="12"/>
      <c r="HJ191" s="12"/>
      <c r="HK191" s="12"/>
      <c r="HL191" s="12"/>
      <c r="HM191" s="12"/>
      <c r="HN191" s="12"/>
      <c r="HO191" s="12"/>
      <c r="HP191" s="12"/>
      <c r="HQ191" s="12"/>
      <c r="HR191" s="12"/>
      <c r="HS191" s="12"/>
      <c r="HT191" s="12"/>
      <c r="HU191" s="12"/>
      <c r="HV191" s="12"/>
      <c r="HW191" s="12"/>
      <c r="HX191" s="12"/>
      <c r="HY191" s="12"/>
      <c r="HZ191" s="12"/>
      <c r="IA191" s="12"/>
      <c r="IB191" s="12"/>
      <c r="IC191" s="12"/>
      <c r="ID191" s="12"/>
      <c r="IE191" s="12"/>
      <c r="IF191" s="12"/>
      <c r="IG191" s="12"/>
      <c r="IH191" s="12"/>
      <c r="II191" s="12"/>
      <c r="IJ191" s="12"/>
      <c r="IK191" s="12"/>
      <c r="IL191" s="12"/>
      <c r="IM191" s="12"/>
      <c r="IN191" s="12"/>
      <c r="IO191" s="12"/>
      <c r="IP191" s="12"/>
      <c r="IQ191" s="12"/>
      <c r="IR191" s="12"/>
      <c r="IS191" s="12"/>
      <c r="IT191" s="12"/>
      <c r="IU191" s="12"/>
      <c r="IV191" s="12"/>
      <c r="IW191" s="12"/>
      <c r="IX191" s="12"/>
      <c r="IY191" s="12"/>
      <c r="IZ191" s="12"/>
      <c r="JA191" s="12"/>
      <c r="JB191" s="12"/>
      <c r="JC191" s="12"/>
      <c r="JD191" s="12"/>
      <c r="JE191" s="12"/>
      <c r="JF191" s="12"/>
      <c r="JG191" s="12"/>
      <c r="JH191" s="12"/>
      <c r="JI191" s="12"/>
      <c r="JJ191" s="12"/>
      <c r="JK191" s="12"/>
      <c r="JL191" s="12"/>
      <c r="JM191" s="12"/>
      <c r="JN191" s="12"/>
      <c r="JO191" s="12"/>
      <c r="JP191" s="12"/>
      <c r="JQ191" s="12"/>
      <c r="JR191" s="12"/>
      <c r="JS191" s="12"/>
      <c r="JT191" s="12"/>
      <c r="JU191" s="12"/>
      <c r="JV191" s="12"/>
      <c r="JW191" s="12"/>
      <c r="JX191" s="12"/>
      <c r="JY191" s="12"/>
      <c r="JZ191" s="12"/>
      <c r="KA191" s="12"/>
      <c r="KB191" s="12"/>
      <c r="KC191" s="12"/>
      <c r="KD191" s="12"/>
      <c r="KE191" s="12"/>
      <c r="KF191" s="12"/>
      <c r="KG191" s="12"/>
      <c r="KH191" s="12"/>
      <c r="KI191" s="12"/>
      <c r="KJ191" s="12"/>
      <c r="KK191" s="12"/>
      <c r="KL191" s="12"/>
      <c r="KM191" s="12"/>
      <c r="KN191" s="12"/>
      <c r="KO191" s="12"/>
      <c r="KP191" s="12"/>
      <c r="KQ191" s="12"/>
      <c r="KR191" s="12"/>
      <c r="KS191" s="12"/>
      <c r="KT191" s="12"/>
      <c r="KU191" s="12"/>
      <c r="KV191" s="12"/>
      <c r="KW191" s="12"/>
      <c r="KX191" s="12"/>
      <c r="KY191" s="12"/>
      <c r="KZ191" s="12"/>
      <c r="LA191" s="12"/>
      <c r="LB191" s="12"/>
      <c r="LC191" s="12"/>
      <c r="LD191" s="12"/>
      <c r="LE191" s="12"/>
      <c r="LF191" s="12"/>
      <c r="LG191" s="12"/>
      <c r="LH191" s="12"/>
      <c r="LI191" s="12"/>
      <c r="LJ191" s="12"/>
      <c r="LK191" s="12"/>
      <c r="LL191" s="12"/>
      <c r="LM191" s="12"/>
      <c r="LN191" s="12"/>
      <c r="LO191" s="12"/>
      <c r="LP191" s="12"/>
      <c r="LQ191" s="12"/>
      <c r="LR191" s="12"/>
      <c r="LS191" s="12"/>
      <c r="LT191" s="12"/>
      <c r="LU191" s="12"/>
      <c r="LV191" s="12"/>
      <c r="LW191" s="12"/>
      <c r="LX191" s="12"/>
      <c r="LY191" s="12"/>
      <c r="LZ191" s="12"/>
      <c r="MA191" s="12"/>
      <c r="MB191" s="12"/>
      <c r="MC191" s="12"/>
      <c r="MD191" s="12"/>
      <c r="ME191" s="12"/>
      <c r="MF191" s="12"/>
      <c r="MG191" s="12"/>
      <c r="MH191" s="12"/>
      <c r="MI191" s="12"/>
      <c r="MJ191" s="12"/>
      <c r="MK191" s="12"/>
      <c r="ML191" s="12"/>
      <c r="MM191" s="12"/>
      <c r="MN191" s="12"/>
      <c r="MO191" s="12"/>
      <c r="MP191" s="12"/>
      <c r="MQ191" s="12"/>
      <c r="MR191" s="12"/>
      <c r="MS191" s="12"/>
      <c r="MT191" s="12"/>
      <c r="MU191" s="12"/>
      <c r="MV191" s="12"/>
      <c r="MW191" s="12"/>
      <c r="MX191" s="12"/>
      <c r="MY191" s="12"/>
      <c r="MZ191" s="12"/>
      <c r="NA191" s="12"/>
      <c r="NB191" s="12"/>
      <c r="NC191" s="12"/>
      <c r="ND191" s="12"/>
      <c r="NE191" s="12"/>
      <c r="NF191" s="12"/>
      <c r="NG191" s="12"/>
      <c r="NH191" s="12"/>
      <c r="NI191" s="12"/>
      <c r="NJ191" s="12"/>
      <c r="NK191" s="12"/>
      <c r="NL191" s="12"/>
      <c r="NM191" s="12"/>
      <c r="NN191" s="12"/>
      <c r="NO191" s="12"/>
      <c r="NP191" s="12"/>
      <c r="NQ191" s="12"/>
      <c r="NR191" s="12"/>
      <c r="NS191" s="12"/>
      <c r="NT191" s="12"/>
      <c r="NU191" s="12"/>
      <c r="NV191" s="12"/>
      <c r="NW191" s="12"/>
      <c r="NX191" s="12"/>
      <c r="NY191" s="12"/>
      <c r="NZ191" s="12"/>
      <c r="OA191" s="12"/>
      <c r="OB191" s="12"/>
      <c r="OC191" s="12"/>
      <c r="OD191" s="12"/>
      <c r="OE191" s="12"/>
      <c r="OF191" s="12"/>
      <c r="OG191" s="12"/>
      <c r="OH191" s="12"/>
      <c r="OI191" s="12"/>
      <c r="OJ191" s="12"/>
      <c r="OK191" s="12"/>
      <c r="OL191" s="12"/>
      <c r="OM191" s="12"/>
      <c r="ON191" s="12"/>
      <c r="OO191" s="12"/>
      <c r="OP191" s="12"/>
      <c r="OQ191" s="12"/>
      <c r="OR191" s="12"/>
      <c r="OS191" s="12"/>
      <c r="OT191" s="12"/>
      <c r="OU191" s="12"/>
      <c r="OV191" s="12"/>
      <c r="OW191" s="12"/>
      <c r="OX191" s="12"/>
      <c r="OY191" s="12"/>
      <c r="OZ191" s="12"/>
      <c r="PA191" s="12"/>
      <c r="PB191" s="12"/>
      <c r="PC191" s="12"/>
      <c r="PD191" s="12"/>
      <c r="PE191" s="12"/>
      <c r="PF191" s="12"/>
      <c r="PG191" s="12"/>
      <c r="PH191" s="12"/>
      <c r="PI191" s="12"/>
      <c r="PJ191" s="12"/>
      <c r="PK191" s="12"/>
      <c r="PL191" s="12"/>
      <c r="PM191" s="12"/>
      <c r="PN191" s="12"/>
      <c r="PO191" s="12"/>
      <c r="PP191" s="12"/>
      <c r="PQ191" s="12"/>
      <c r="PR191" s="12"/>
      <c r="PS191" s="12"/>
      <c r="PT191" s="12"/>
      <c r="PU191" s="12"/>
      <c r="PV191" s="12"/>
      <c r="PW191" s="12"/>
      <c r="PX191" s="12"/>
      <c r="PY191" s="12"/>
      <c r="PZ191" s="12"/>
      <c r="QA191" s="12"/>
      <c r="QB191" s="12"/>
      <c r="QC191" s="12"/>
      <c r="QD191" s="12"/>
      <c r="QE191" s="12"/>
      <c r="QF191" s="12"/>
      <c r="QG191" s="12"/>
      <c r="QH191" s="12"/>
      <c r="QI191" s="12"/>
      <c r="QJ191" s="12"/>
      <c r="QK191" s="12"/>
      <c r="QL191" s="12"/>
      <c r="QM191" s="12"/>
      <c r="QN191" s="12"/>
      <c r="QO191" s="12"/>
      <c r="QP191" s="12"/>
      <c r="QQ191" s="12"/>
      <c r="QR191" s="12"/>
      <c r="QS191" s="12"/>
      <c r="QT191" s="12"/>
      <c r="QU191" s="12"/>
      <c r="QV191" s="12"/>
      <c r="QW191" s="12"/>
      <c r="QX191" s="12"/>
      <c r="QY191" s="12"/>
      <c r="QZ191" s="12"/>
      <c r="RA191" s="12"/>
      <c r="RB191" s="12"/>
      <c r="RC191" s="12"/>
      <c r="RD191" s="12"/>
      <c r="RE191" s="12"/>
      <c r="RF191" s="12"/>
      <c r="RG191" s="12"/>
      <c r="RH191" s="12"/>
      <c r="RI191" s="12"/>
      <c r="RJ191" s="12"/>
      <c r="RK191" s="12"/>
      <c r="RL191" s="12"/>
      <c r="RM191" s="12"/>
      <c r="RN191" s="12"/>
      <c r="RO191" s="12"/>
      <c r="RP191" s="12"/>
      <c r="RQ191" s="12"/>
      <c r="RR191" s="12"/>
      <c r="RS191" s="12"/>
      <c r="RT191" s="12"/>
      <c r="RU191" s="12"/>
      <c r="RV191" s="12"/>
      <c r="RW191" s="12"/>
      <c r="RX191" s="12"/>
      <c r="RY191" s="12"/>
      <c r="RZ191" s="12"/>
      <c r="SA191" s="12"/>
      <c r="SB191" s="12"/>
      <c r="SC191" s="12"/>
      <c r="SD191" s="12"/>
      <c r="SE191" s="12"/>
      <c r="SF191" s="12"/>
      <c r="SG191" s="12"/>
      <c r="SH191" s="12"/>
      <c r="SI191" s="12"/>
      <c r="SJ191" s="12"/>
      <c r="SK191" s="12"/>
      <c r="SL191" s="12"/>
      <c r="SM191" s="12"/>
      <c r="SN191" s="12"/>
      <c r="SO191" s="12"/>
      <c r="SP191" s="12"/>
      <c r="SQ191" s="12"/>
      <c r="SR191" s="12"/>
      <c r="SS191" s="12"/>
      <c r="ST191" s="12"/>
      <c r="SU191" s="12"/>
      <c r="SV191" s="12"/>
      <c r="SW191" s="12"/>
      <c r="SX191" s="12"/>
      <c r="SY191" s="12"/>
      <c r="SZ191" s="12"/>
      <c r="TA191" s="12"/>
      <c r="TB191" s="12"/>
      <c r="TC191" s="12"/>
      <c r="TD191" s="12"/>
      <c r="TE191" s="12"/>
      <c r="TF191" s="12"/>
      <c r="TG191" s="12"/>
      <c r="TH191" s="12"/>
      <c r="TI191" s="12"/>
      <c r="TJ191" s="12"/>
      <c r="TK191" s="12"/>
      <c r="TL191" s="12"/>
      <c r="TM191" s="12"/>
      <c r="TN191" s="12"/>
      <c r="TO191" s="12"/>
      <c r="TP191" s="12"/>
      <c r="TQ191" s="12"/>
      <c r="TR191" s="12"/>
      <c r="TS191" s="12"/>
      <c r="TT191" s="12"/>
      <c r="TU191" s="12"/>
      <c r="TV191" s="12"/>
      <c r="TW191" s="12"/>
      <c r="TX191" s="12"/>
      <c r="TY191" s="12"/>
      <c r="TZ191" s="12"/>
      <c r="UA191" s="12"/>
      <c r="UB191" s="12"/>
      <c r="UC191" s="12"/>
      <c r="UD191" s="12"/>
      <c r="UE191" s="12"/>
      <c r="UF191" s="12"/>
      <c r="UG191" s="12"/>
      <c r="UH191" s="12"/>
      <c r="UI191" s="12"/>
      <c r="UJ191" s="12"/>
      <c r="UK191" s="12"/>
      <c r="UL191" s="12"/>
      <c r="UM191" s="12"/>
      <c r="UN191" s="12"/>
      <c r="UO191" s="12"/>
      <c r="UP191" s="12"/>
      <c r="UQ191" s="12"/>
      <c r="UR191" s="12"/>
      <c r="US191" s="12"/>
      <c r="UT191" s="12"/>
      <c r="UU191" s="12"/>
      <c r="UV191" s="12"/>
      <c r="UW191" s="12"/>
      <c r="UX191" s="12"/>
      <c r="UY191" s="12"/>
      <c r="UZ191" s="12"/>
      <c r="VA191" s="12"/>
      <c r="VB191" s="12"/>
      <c r="VC191" s="12"/>
      <c r="VD191" s="12"/>
      <c r="VE191" s="12"/>
      <c r="VF191" s="12"/>
      <c r="VG191" s="12"/>
      <c r="VH191" s="12"/>
      <c r="VI191" s="12"/>
      <c r="VJ191" s="12"/>
      <c r="VK191" s="12"/>
      <c r="VL191" s="12"/>
      <c r="VM191" s="12"/>
      <c r="VN191" s="12"/>
      <c r="VO191" s="12"/>
      <c r="VP191" s="12"/>
      <c r="VQ191" s="12"/>
      <c r="VR191" s="12"/>
      <c r="VS191" s="12"/>
      <c r="VT191" s="12"/>
      <c r="VU191" s="12"/>
      <c r="VV191" s="12"/>
      <c r="VW191" s="12"/>
      <c r="VX191" s="12"/>
      <c r="VY191" s="12"/>
      <c r="VZ191" s="12"/>
      <c r="WA191" s="12"/>
      <c r="WB191" s="12"/>
      <c r="WC191" s="12"/>
      <c r="WD191" s="12"/>
      <c r="WE191" s="12"/>
      <c r="WF191" s="12"/>
      <c r="WG191" s="12"/>
      <c r="WH191" s="12"/>
      <c r="WI191" s="12"/>
      <c r="WJ191" s="12"/>
      <c r="WK191" s="12"/>
      <c r="WL191" s="12"/>
      <c r="WM191" s="12"/>
      <c r="WN191" s="12"/>
      <c r="WO191" s="12"/>
      <c r="WP191" s="12"/>
      <c r="WQ191" s="12"/>
      <c r="WR191" s="12"/>
      <c r="WS191" s="12"/>
      <c r="WT191" s="12"/>
      <c r="WU191" s="12"/>
      <c r="WV191" s="12"/>
      <c r="WW191" s="12"/>
      <c r="WX191" s="12"/>
      <c r="WY191" s="12"/>
      <c r="WZ191" s="12"/>
      <c r="XA191" s="12"/>
      <c r="XB191" s="12"/>
      <c r="XC191" s="12"/>
      <c r="XD191" s="12"/>
      <c r="XE191" s="12"/>
      <c r="XF191" s="12"/>
      <c r="XG191" s="12"/>
      <c r="XH191" s="12"/>
      <c r="XI191" s="12"/>
      <c r="XJ191" s="12"/>
      <c r="XK191" s="12"/>
      <c r="XL191" s="12"/>
      <c r="XM191" s="12"/>
      <c r="XN191" s="12"/>
      <c r="XO191" s="12"/>
      <c r="XP191" s="12"/>
      <c r="XQ191" s="12"/>
      <c r="XR191" s="12"/>
      <c r="XS191" s="12"/>
      <c r="XT191" s="12"/>
      <c r="XU191" s="12"/>
      <c r="XV191" s="12"/>
      <c r="XW191" s="12"/>
      <c r="XX191" s="12"/>
      <c r="XY191" s="12"/>
      <c r="XZ191" s="12"/>
      <c r="YA191" s="12"/>
      <c r="YB191" s="12"/>
      <c r="YC191" s="12"/>
      <c r="YD191" s="12"/>
      <c r="YE191" s="12"/>
      <c r="YF191" s="12"/>
      <c r="YG191" s="12"/>
      <c r="YH191" s="12"/>
      <c r="YI191" s="12"/>
      <c r="YJ191" s="12"/>
      <c r="YK191" s="12"/>
      <c r="YL191" s="12"/>
      <c r="YM191" s="12"/>
      <c r="YN191" s="12"/>
      <c r="YO191" s="12"/>
      <c r="YP191" s="12"/>
      <c r="YQ191" s="12"/>
      <c r="YR191" s="12"/>
      <c r="YS191" s="12"/>
      <c r="YT191" s="12"/>
      <c r="YU191" s="12"/>
      <c r="YV191" s="12"/>
      <c r="YW191" s="12"/>
      <c r="YX191" s="12"/>
      <c r="YY191" s="12"/>
      <c r="YZ191" s="12"/>
      <c r="ZA191" s="12"/>
      <c r="ZB191" s="12"/>
      <c r="ZC191" s="12"/>
      <c r="ZD191" s="12"/>
      <c r="ZE191" s="12"/>
      <c r="ZF191" s="12"/>
      <c r="ZG191" s="12"/>
      <c r="ZH191" s="12"/>
      <c r="ZI191" s="12"/>
      <c r="ZJ191" s="12"/>
      <c r="ZK191" s="12"/>
      <c r="ZL191" s="12"/>
      <c r="ZM191" s="12"/>
      <c r="ZN191" s="12"/>
      <c r="ZO191" s="12"/>
      <c r="ZP191" s="12"/>
      <c r="ZQ191" s="12"/>
      <c r="ZR191" s="12"/>
      <c r="ZS191" s="12"/>
      <c r="ZT191" s="12"/>
      <c r="ZU191" s="12"/>
      <c r="ZV191" s="12"/>
      <c r="ZW191" s="12"/>
      <c r="ZX191" s="12"/>
      <c r="ZY191" s="12"/>
      <c r="ZZ191" s="12"/>
      <c r="AAA191" s="12"/>
      <c r="AAB191" s="12"/>
      <c r="AAC191" s="12"/>
      <c r="AAD191" s="12"/>
      <c r="AAE191" s="12"/>
      <c r="AAF191" s="12"/>
      <c r="AAG191" s="12"/>
      <c r="AAH191" s="12"/>
      <c r="AAI191" s="12"/>
      <c r="AAJ191" s="12"/>
      <c r="AAK191" s="12"/>
      <c r="AAL191" s="12"/>
      <c r="AAM191" s="12"/>
      <c r="AAN191" s="12"/>
      <c r="AAO191" s="12"/>
      <c r="AAP191" s="12"/>
      <c r="AAQ191" s="12"/>
      <c r="AAR191" s="12"/>
      <c r="AAS191" s="12"/>
      <c r="AAT191" s="12"/>
      <c r="AAU191" s="12"/>
      <c r="AAV191" s="12"/>
      <c r="AAW191" s="12"/>
      <c r="AAX191" s="12"/>
      <c r="AAY191" s="12"/>
      <c r="AAZ191" s="12"/>
      <c r="ABA191" s="12"/>
      <c r="ABB191" s="12"/>
      <c r="ABC191" s="12"/>
      <c r="ABD191" s="12"/>
      <c r="ABE191" s="12"/>
      <c r="ABF191" s="12"/>
      <c r="ABG191" s="12"/>
      <c r="ABH191" s="12"/>
      <c r="ABI191" s="12"/>
      <c r="ABJ191" s="12"/>
      <c r="ABK191" s="12"/>
      <c r="ABL191" s="12"/>
      <c r="ABM191" s="12"/>
      <c r="ABN191" s="12"/>
      <c r="ABO191" s="12"/>
      <c r="ABP191" s="12"/>
      <c r="ABQ191" s="12"/>
      <c r="ABR191" s="12"/>
      <c r="ABS191" s="12"/>
      <c r="ABT191" s="12"/>
      <c r="ABU191" s="12"/>
      <c r="ABV191" s="12"/>
      <c r="ABW191" s="12"/>
      <c r="ABX191" s="12"/>
      <c r="ABY191" s="12"/>
      <c r="ABZ191" s="12"/>
      <c r="ACA191" s="12"/>
      <c r="ACB191" s="12"/>
      <c r="ACC191" s="12"/>
      <c r="ACD191" s="12"/>
      <c r="ACE191" s="12"/>
      <c r="ACF191" s="12"/>
      <c r="ACG191" s="12"/>
      <c r="ACH191" s="12"/>
      <c r="ACI191" s="12"/>
      <c r="ACJ191" s="12"/>
      <c r="ACK191" s="12"/>
      <c r="ACL191" s="12"/>
      <c r="ACM191" s="12"/>
      <c r="ACN191" s="12"/>
      <c r="ACO191" s="12"/>
      <c r="ACP191" s="12"/>
      <c r="ACQ191" s="12"/>
      <c r="ACR191" s="12"/>
      <c r="ACS191" s="12"/>
      <c r="ACT191" s="12"/>
      <c r="ACU191" s="12"/>
      <c r="ACV191" s="12"/>
      <c r="ACW191" s="12"/>
      <c r="ACX191" s="12"/>
      <c r="ACY191" s="12"/>
      <c r="ACZ191" s="12"/>
      <c r="ADA191" s="12"/>
      <c r="ADB191" s="12"/>
      <c r="ADC191" s="12"/>
      <c r="ADD191" s="12"/>
      <c r="ADE191" s="12"/>
      <c r="ADF191" s="12"/>
      <c r="ADG191" s="12"/>
      <c r="ADH191" s="12"/>
      <c r="ADI191" s="12"/>
      <c r="ADJ191" s="12"/>
      <c r="ADK191" s="12"/>
      <c r="ADL191" s="12"/>
      <c r="ADM191" s="12"/>
      <c r="ADN191" s="12"/>
      <c r="ADO191" s="12"/>
      <c r="ADP191" s="12"/>
      <c r="ADQ191" s="12"/>
      <c r="ADR191" s="12"/>
      <c r="ADS191" s="12"/>
      <c r="ADT191" s="12"/>
      <c r="ADU191" s="12"/>
      <c r="ADV191" s="12"/>
      <c r="ADW191" s="12"/>
      <c r="ADX191" s="12"/>
      <c r="ADY191" s="12"/>
      <c r="ADZ191" s="12"/>
      <c r="AEA191" s="12"/>
      <c r="AEB191" s="12"/>
      <c r="AEC191" s="12"/>
      <c r="AED191" s="12"/>
      <c r="AEE191" s="12"/>
      <c r="AEF191" s="12"/>
      <c r="AEG191" s="12"/>
      <c r="AEH191" s="12"/>
      <c r="AEI191" s="12"/>
      <c r="AEJ191" s="12"/>
      <c r="AEK191" s="12"/>
      <c r="AEL191" s="12"/>
      <c r="AEM191" s="12"/>
      <c r="AEN191" s="12"/>
      <c r="AEO191" s="12"/>
      <c r="AEP191" s="12"/>
      <c r="AEQ191" s="12"/>
      <c r="AER191" s="12"/>
      <c r="AES191" s="12"/>
      <c r="AET191" s="12"/>
      <c r="AEU191" s="12"/>
      <c r="AEV191" s="12"/>
      <c r="AEW191" s="12"/>
      <c r="AEX191" s="12"/>
      <c r="AEY191" s="12"/>
      <c r="AEZ191" s="12"/>
      <c r="AFA191" s="12"/>
      <c r="AFB191" s="12"/>
      <c r="AFC191" s="12"/>
      <c r="AFD191" s="12"/>
      <c r="AFE191" s="12"/>
      <c r="AFF191" s="12"/>
      <c r="AFG191" s="12"/>
      <c r="AFH191" s="12"/>
      <c r="AFI191" s="12"/>
      <c r="AFJ191" s="12"/>
      <c r="AFK191" s="12"/>
      <c r="AFL191" s="12"/>
      <c r="AFM191" s="12"/>
      <c r="AFN191" s="12"/>
      <c r="AFO191" s="12"/>
      <c r="AFP191" s="12"/>
      <c r="AFQ191" s="12"/>
      <c r="AFR191" s="12"/>
      <c r="AFS191" s="12"/>
      <c r="AFT191" s="12"/>
      <c r="AFU191" s="12"/>
      <c r="AFV191" s="12"/>
      <c r="AFW191" s="12"/>
      <c r="AFX191" s="12"/>
      <c r="AFY191" s="12"/>
      <c r="AFZ191" s="12"/>
      <c r="AGA191" s="12"/>
      <c r="AGB191" s="12"/>
      <c r="AGC191" s="12"/>
      <c r="AGD191" s="12"/>
      <c r="AGE191" s="12"/>
      <c r="AGF191" s="12"/>
      <c r="AGG191" s="12"/>
      <c r="AGH191" s="12"/>
      <c r="AGI191" s="12"/>
      <c r="AGJ191" s="12"/>
      <c r="AGK191" s="12"/>
      <c r="AGL191" s="12"/>
      <c r="AGM191" s="12"/>
      <c r="AGN191" s="12"/>
      <c r="AGO191" s="12"/>
      <c r="AGP191" s="12"/>
      <c r="AGQ191" s="12"/>
      <c r="AGR191" s="12"/>
      <c r="AGS191" s="12"/>
      <c r="AGT191" s="12"/>
      <c r="AGU191" s="12"/>
      <c r="AGV191" s="12"/>
      <c r="AGW191" s="12"/>
      <c r="AGX191" s="12"/>
      <c r="AGY191" s="12"/>
      <c r="AGZ191" s="12"/>
      <c r="AHA191" s="12"/>
      <c r="AHB191" s="12"/>
      <c r="AHC191" s="12"/>
      <c r="AHD191" s="12"/>
      <c r="AHE191" s="12"/>
      <c r="AHF191" s="12"/>
      <c r="AHG191" s="12"/>
      <c r="AHH191" s="12"/>
      <c r="AHI191" s="12"/>
      <c r="AHJ191" s="12"/>
      <c r="AHK191" s="12"/>
      <c r="AHL191" s="12"/>
      <c r="AHM191" s="12"/>
      <c r="AHN191" s="12"/>
      <c r="AHO191" s="12"/>
      <c r="AHP191" s="12"/>
      <c r="AHQ191" s="12"/>
      <c r="AHR191" s="12"/>
      <c r="AHS191" s="12"/>
      <c r="AHT191" s="12"/>
      <c r="AHU191" s="12"/>
      <c r="AHV191" s="12"/>
      <c r="AHW191" s="12"/>
      <c r="AHX191" s="12"/>
      <c r="AHY191" s="12"/>
      <c r="AHZ191" s="12"/>
      <c r="AIA191" s="12"/>
      <c r="AIB191" s="12"/>
      <c r="AIC191" s="12"/>
      <c r="AID191" s="12"/>
      <c r="AIE191" s="12"/>
      <c r="AIF191" s="12"/>
      <c r="AIG191" s="12"/>
      <c r="AIH191" s="12"/>
      <c r="AII191" s="12"/>
      <c r="AIJ191" s="12"/>
      <c r="AIK191" s="12"/>
      <c r="AIL191" s="12"/>
      <c r="AIM191" s="12"/>
      <c r="AIN191" s="12"/>
      <c r="AIO191" s="12"/>
      <c r="AIP191" s="12"/>
      <c r="AIQ191" s="12"/>
      <c r="AIR191" s="12"/>
      <c r="AIS191" s="12"/>
      <c r="AIT191" s="12"/>
      <c r="AIU191" s="12"/>
      <c r="AIV191" s="12"/>
      <c r="AIW191" s="12"/>
      <c r="AIX191" s="12"/>
      <c r="AIY191" s="12"/>
      <c r="AIZ191" s="12"/>
      <c r="AJA191" s="12"/>
      <c r="AJB191" s="12"/>
      <c r="AJC191" s="12"/>
      <c r="AJD191" s="12"/>
      <c r="AJE191" s="12"/>
      <c r="AJF191" s="12"/>
      <c r="AJG191" s="12"/>
      <c r="AJH191" s="12"/>
      <c r="AJI191" s="12"/>
      <c r="AJJ191" s="12"/>
      <c r="AJK191" s="12"/>
      <c r="AJL191" s="12"/>
      <c r="AJM191" s="12"/>
      <c r="AJN191" s="12"/>
      <c r="AJO191" s="12"/>
      <c r="AJP191" s="12"/>
      <c r="AJQ191" s="12"/>
      <c r="AJR191" s="12"/>
      <c r="AJS191" s="12"/>
      <c r="AJT191" s="12"/>
      <c r="AJU191" s="12"/>
      <c r="AJV191" s="12"/>
      <c r="AJW191" s="12"/>
      <c r="AJX191" s="12"/>
      <c r="AJY191" s="12"/>
      <c r="AJZ191" s="12"/>
      <c r="AKA191" s="12"/>
      <c r="AKB191" s="12"/>
      <c r="AKC191" s="12"/>
      <c r="AKD191" s="12"/>
      <c r="AKE191" s="12"/>
      <c r="AKF191" s="12"/>
      <c r="AKG191" s="12"/>
      <c r="AKH191" s="12"/>
      <c r="AKI191" s="12"/>
      <c r="AKJ191" s="12"/>
      <c r="AKK191" s="12"/>
      <c r="AKL191" s="12"/>
      <c r="AKM191" s="12"/>
      <c r="AKN191" s="12"/>
      <c r="AKO191" s="12"/>
      <c r="AKP191" s="12"/>
      <c r="AKQ191" s="12"/>
      <c r="AKR191" s="12"/>
      <c r="AKS191" s="12"/>
      <c r="AKT191" s="12"/>
      <c r="AKU191" s="12"/>
      <c r="AKV191" s="12"/>
      <c r="AKW191" s="12"/>
      <c r="AKX191" s="12"/>
      <c r="AKY191" s="12"/>
      <c r="AKZ191" s="12"/>
      <c r="ALA191" s="12"/>
      <c r="ALB191" s="12"/>
      <c r="ALC191" s="12"/>
      <c r="ALD191" s="12"/>
      <c r="ALE191" s="12"/>
      <c r="ALF191" s="12"/>
      <c r="ALG191" s="12"/>
      <c r="ALH191" s="12"/>
      <c r="ALI191" s="12"/>
      <c r="ALJ191" s="12"/>
      <c r="ALK191" s="12"/>
      <c r="ALL191" s="12"/>
      <c r="ALM191" s="12"/>
      <c r="ALN191" s="12"/>
      <c r="ALO191" s="12"/>
      <c r="ALP191" s="12"/>
      <c r="ALQ191" s="12"/>
      <c r="ALR191" s="12"/>
      <c r="ALS191" s="12"/>
      <c r="ALT191" s="12"/>
      <c r="ALU191" s="12"/>
      <c r="ALV191" s="12"/>
      <c r="ALW191" s="12"/>
      <c r="ALX191" s="12"/>
      <c r="ALY191" s="12"/>
      <c r="ALZ191" s="12"/>
      <c r="AMA191" s="12"/>
      <c r="AMB191" s="12"/>
      <c r="AMC191" s="12"/>
      <c r="AMD191" s="12"/>
      <c r="AME191" s="12"/>
      <c r="AMF191" s="12"/>
      <c r="AMG191" s="12"/>
      <c r="AMH191" s="12"/>
      <c r="AMI191" s="12"/>
      <c r="AMJ191" s="12"/>
    </row>
    <row r="192" spans="1:1024" ht="16.5" customHeight="1">
      <c r="A192" s="156" t="s">
        <v>142</v>
      </c>
      <c r="B192" s="12"/>
      <c r="C192" s="12"/>
      <c r="D192" s="149"/>
      <c r="E192" s="149"/>
      <c r="F192" s="149"/>
      <c r="G192" s="149"/>
      <c r="H192" s="149"/>
      <c r="I192" s="149"/>
      <c r="J192" s="154"/>
      <c r="K192" s="149"/>
      <c r="L192" s="159"/>
      <c r="M192" s="159"/>
      <c r="N192" s="159"/>
      <c r="O192" s="159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  <c r="CI192" s="12"/>
      <c r="CJ192" s="12"/>
      <c r="CK192" s="12"/>
      <c r="CL192" s="12"/>
      <c r="CM192" s="12"/>
      <c r="CN192" s="12"/>
      <c r="CO192" s="12"/>
      <c r="CP192" s="12"/>
      <c r="CQ192" s="12"/>
      <c r="CR192" s="12"/>
      <c r="CS192" s="12"/>
      <c r="CT192" s="12"/>
      <c r="CU192" s="12"/>
      <c r="CV192" s="12"/>
      <c r="CW192" s="12"/>
      <c r="CX192" s="12"/>
      <c r="CY192" s="12"/>
      <c r="CZ192" s="12"/>
      <c r="DA192" s="12"/>
      <c r="DB192" s="12"/>
      <c r="DC192" s="12"/>
      <c r="DD192" s="12"/>
      <c r="DE192" s="12"/>
      <c r="DF192" s="12"/>
      <c r="DG192" s="12"/>
      <c r="DH192" s="12"/>
      <c r="DI192" s="12"/>
      <c r="DJ192" s="12"/>
      <c r="DK192" s="12"/>
      <c r="DL192" s="12"/>
      <c r="DM192" s="12"/>
      <c r="DN192" s="12"/>
      <c r="DO192" s="12"/>
      <c r="DP192" s="12"/>
      <c r="DQ192" s="12"/>
      <c r="DR192" s="12"/>
      <c r="DS192" s="12"/>
      <c r="DT192" s="12"/>
      <c r="DU192" s="12"/>
      <c r="DV192" s="12"/>
      <c r="DW192" s="12"/>
      <c r="DX192" s="12"/>
      <c r="DY192" s="12"/>
      <c r="DZ192" s="12"/>
      <c r="EA192" s="12"/>
      <c r="EB192" s="12"/>
      <c r="EC192" s="12"/>
      <c r="ED192" s="12"/>
      <c r="EE192" s="12"/>
      <c r="EF192" s="12"/>
      <c r="EG192" s="12"/>
      <c r="EH192" s="12"/>
      <c r="EI192" s="12"/>
      <c r="EJ192" s="12"/>
      <c r="EK192" s="12"/>
      <c r="EL192" s="12"/>
      <c r="EM192" s="12"/>
      <c r="EN192" s="12"/>
      <c r="EO192" s="12"/>
      <c r="EP192" s="12"/>
      <c r="EQ192" s="12"/>
      <c r="ER192" s="12"/>
      <c r="ES192" s="12"/>
      <c r="ET192" s="12"/>
      <c r="EU192" s="12"/>
      <c r="EV192" s="12"/>
      <c r="EW192" s="12"/>
      <c r="EX192" s="12"/>
      <c r="EY192" s="12"/>
      <c r="EZ192" s="12"/>
      <c r="FA192" s="12"/>
      <c r="FB192" s="12"/>
      <c r="FC192" s="12"/>
      <c r="FD192" s="12"/>
      <c r="FE192" s="12"/>
      <c r="FF192" s="12"/>
      <c r="FG192" s="12"/>
      <c r="FH192" s="12"/>
      <c r="FI192" s="12"/>
      <c r="FJ192" s="12"/>
      <c r="FK192" s="12"/>
      <c r="FL192" s="12"/>
      <c r="FM192" s="12"/>
      <c r="FN192" s="12"/>
      <c r="FO192" s="12"/>
      <c r="FP192" s="12"/>
      <c r="FQ192" s="12"/>
      <c r="FR192" s="12"/>
      <c r="FS192" s="12"/>
      <c r="FT192" s="12"/>
      <c r="FU192" s="12"/>
      <c r="FV192" s="12"/>
      <c r="FW192" s="12"/>
      <c r="FX192" s="12"/>
      <c r="FY192" s="12"/>
      <c r="FZ192" s="12"/>
      <c r="GA192" s="12"/>
      <c r="GB192" s="12"/>
      <c r="GC192" s="12"/>
      <c r="GD192" s="12"/>
      <c r="GE192" s="12"/>
      <c r="GF192" s="12"/>
      <c r="GG192" s="12"/>
      <c r="GH192" s="12"/>
      <c r="GI192" s="12"/>
      <c r="GJ192" s="12"/>
      <c r="GK192" s="12"/>
      <c r="GL192" s="12"/>
      <c r="GM192" s="12"/>
      <c r="GN192" s="12"/>
      <c r="GO192" s="12"/>
      <c r="GP192" s="12"/>
      <c r="GQ192" s="12"/>
      <c r="GR192" s="12"/>
      <c r="GS192" s="12"/>
      <c r="GT192" s="12"/>
      <c r="GU192" s="12"/>
      <c r="GV192" s="12"/>
      <c r="GW192" s="12"/>
      <c r="GX192" s="12"/>
      <c r="GY192" s="12"/>
      <c r="GZ192" s="12"/>
      <c r="HA192" s="12"/>
      <c r="HB192" s="12"/>
      <c r="HC192" s="12"/>
      <c r="HD192" s="12"/>
      <c r="HE192" s="12"/>
      <c r="HF192" s="12"/>
      <c r="HG192" s="12"/>
      <c r="HH192" s="12"/>
      <c r="HI192" s="12"/>
      <c r="HJ192" s="12"/>
      <c r="HK192" s="12"/>
      <c r="HL192" s="12"/>
      <c r="HM192" s="12"/>
      <c r="HN192" s="12"/>
      <c r="HO192" s="12"/>
      <c r="HP192" s="12"/>
      <c r="HQ192" s="12"/>
      <c r="HR192" s="12"/>
      <c r="HS192" s="12"/>
      <c r="HT192" s="12"/>
      <c r="HU192" s="12"/>
      <c r="HV192" s="12"/>
      <c r="HW192" s="12"/>
      <c r="HX192" s="12"/>
      <c r="HY192" s="12"/>
      <c r="HZ192" s="12"/>
      <c r="IA192" s="12"/>
      <c r="IB192" s="12"/>
      <c r="IC192" s="12"/>
      <c r="ID192" s="12"/>
      <c r="IE192" s="12"/>
      <c r="IF192" s="12"/>
      <c r="IG192" s="12"/>
      <c r="IH192" s="12"/>
      <c r="II192" s="12"/>
      <c r="IJ192" s="12"/>
      <c r="IK192" s="12"/>
      <c r="IL192" s="12"/>
      <c r="IM192" s="12"/>
      <c r="IN192" s="12"/>
      <c r="IO192" s="12"/>
      <c r="IP192" s="12"/>
      <c r="IQ192" s="12"/>
      <c r="IR192" s="12"/>
      <c r="IS192" s="12"/>
      <c r="IT192" s="12"/>
      <c r="IU192" s="12"/>
      <c r="IV192" s="12"/>
      <c r="IW192" s="12"/>
      <c r="IX192" s="12"/>
      <c r="IY192" s="12"/>
      <c r="IZ192" s="12"/>
      <c r="JA192" s="12"/>
      <c r="JB192" s="12"/>
      <c r="JC192" s="12"/>
      <c r="JD192" s="12"/>
      <c r="JE192" s="12"/>
      <c r="JF192" s="12"/>
      <c r="JG192" s="12"/>
      <c r="JH192" s="12"/>
      <c r="JI192" s="12"/>
      <c r="JJ192" s="12"/>
      <c r="JK192" s="12"/>
      <c r="JL192" s="12"/>
      <c r="JM192" s="12"/>
      <c r="JN192" s="12"/>
      <c r="JO192" s="12"/>
      <c r="JP192" s="12"/>
      <c r="JQ192" s="12"/>
      <c r="JR192" s="12"/>
      <c r="JS192" s="12"/>
      <c r="JT192" s="12"/>
      <c r="JU192" s="12"/>
      <c r="JV192" s="12"/>
      <c r="JW192" s="12"/>
      <c r="JX192" s="12"/>
      <c r="JY192" s="12"/>
      <c r="JZ192" s="12"/>
      <c r="KA192" s="12"/>
      <c r="KB192" s="12"/>
      <c r="KC192" s="12"/>
      <c r="KD192" s="12"/>
      <c r="KE192" s="12"/>
      <c r="KF192" s="12"/>
      <c r="KG192" s="12"/>
      <c r="KH192" s="12"/>
      <c r="KI192" s="12"/>
      <c r="KJ192" s="12"/>
      <c r="KK192" s="12"/>
      <c r="KL192" s="12"/>
      <c r="KM192" s="12"/>
      <c r="KN192" s="12"/>
      <c r="KO192" s="12"/>
      <c r="KP192" s="12"/>
      <c r="KQ192" s="12"/>
      <c r="KR192" s="12"/>
      <c r="KS192" s="12"/>
      <c r="KT192" s="12"/>
      <c r="KU192" s="12"/>
      <c r="KV192" s="12"/>
      <c r="KW192" s="12"/>
      <c r="KX192" s="12"/>
      <c r="KY192" s="12"/>
      <c r="KZ192" s="12"/>
      <c r="LA192" s="12"/>
      <c r="LB192" s="12"/>
      <c r="LC192" s="12"/>
      <c r="LD192" s="12"/>
      <c r="LE192" s="12"/>
      <c r="LF192" s="12"/>
      <c r="LG192" s="12"/>
      <c r="LH192" s="12"/>
      <c r="LI192" s="12"/>
      <c r="LJ192" s="12"/>
      <c r="LK192" s="12"/>
      <c r="LL192" s="12"/>
      <c r="LM192" s="12"/>
      <c r="LN192" s="12"/>
      <c r="LO192" s="12"/>
      <c r="LP192" s="12"/>
      <c r="LQ192" s="12"/>
      <c r="LR192" s="12"/>
      <c r="LS192" s="12"/>
      <c r="LT192" s="12"/>
      <c r="LU192" s="12"/>
      <c r="LV192" s="12"/>
      <c r="LW192" s="12"/>
      <c r="LX192" s="12"/>
      <c r="LY192" s="12"/>
      <c r="LZ192" s="12"/>
      <c r="MA192" s="12"/>
      <c r="MB192" s="12"/>
      <c r="MC192" s="12"/>
      <c r="MD192" s="12"/>
      <c r="ME192" s="12"/>
      <c r="MF192" s="12"/>
      <c r="MG192" s="12"/>
      <c r="MH192" s="12"/>
      <c r="MI192" s="12"/>
      <c r="MJ192" s="12"/>
      <c r="MK192" s="12"/>
      <c r="ML192" s="12"/>
      <c r="MM192" s="12"/>
      <c r="MN192" s="12"/>
      <c r="MO192" s="12"/>
      <c r="MP192" s="12"/>
      <c r="MQ192" s="12"/>
      <c r="MR192" s="12"/>
      <c r="MS192" s="12"/>
      <c r="MT192" s="12"/>
      <c r="MU192" s="12"/>
      <c r="MV192" s="12"/>
      <c r="MW192" s="12"/>
      <c r="MX192" s="12"/>
      <c r="MY192" s="12"/>
      <c r="MZ192" s="12"/>
      <c r="NA192" s="12"/>
      <c r="NB192" s="12"/>
      <c r="NC192" s="12"/>
      <c r="ND192" s="12"/>
      <c r="NE192" s="12"/>
      <c r="NF192" s="12"/>
      <c r="NG192" s="12"/>
      <c r="NH192" s="12"/>
      <c r="NI192" s="12"/>
      <c r="NJ192" s="12"/>
      <c r="NK192" s="12"/>
      <c r="NL192" s="12"/>
      <c r="NM192" s="12"/>
      <c r="NN192" s="12"/>
      <c r="NO192" s="12"/>
      <c r="NP192" s="12"/>
      <c r="NQ192" s="12"/>
      <c r="NR192" s="12"/>
      <c r="NS192" s="12"/>
      <c r="NT192" s="12"/>
      <c r="NU192" s="12"/>
      <c r="NV192" s="12"/>
      <c r="NW192" s="12"/>
      <c r="NX192" s="12"/>
      <c r="NY192" s="12"/>
      <c r="NZ192" s="12"/>
      <c r="OA192" s="12"/>
      <c r="OB192" s="12"/>
      <c r="OC192" s="12"/>
      <c r="OD192" s="12"/>
      <c r="OE192" s="12"/>
      <c r="OF192" s="12"/>
      <c r="OG192" s="12"/>
      <c r="OH192" s="12"/>
      <c r="OI192" s="12"/>
      <c r="OJ192" s="12"/>
      <c r="OK192" s="12"/>
      <c r="OL192" s="12"/>
      <c r="OM192" s="12"/>
      <c r="ON192" s="12"/>
      <c r="OO192" s="12"/>
      <c r="OP192" s="12"/>
      <c r="OQ192" s="12"/>
      <c r="OR192" s="12"/>
      <c r="OS192" s="12"/>
      <c r="OT192" s="12"/>
      <c r="OU192" s="12"/>
      <c r="OV192" s="12"/>
      <c r="OW192" s="12"/>
      <c r="OX192" s="12"/>
      <c r="OY192" s="12"/>
      <c r="OZ192" s="12"/>
      <c r="PA192" s="12"/>
      <c r="PB192" s="12"/>
      <c r="PC192" s="12"/>
      <c r="PD192" s="12"/>
      <c r="PE192" s="12"/>
      <c r="PF192" s="12"/>
      <c r="PG192" s="12"/>
      <c r="PH192" s="12"/>
      <c r="PI192" s="12"/>
      <c r="PJ192" s="12"/>
      <c r="PK192" s="12"/>
      <c r="PL192" s="12"/>
      <c r="PM192" s="12"/>
      <c r="PN192" s="12"/>
      <c r="PO192" s="12"/>
      <c r="PP192" s="12"/>
      <c r="PQ192" s="12"/>
      <c r="PR192" s="12"/>
      <c r="PS192" s="12"/>
      <c r="PT192" s="12"/>
      <c r="PU192" s="12"/>
      <c r="PV192" s="12"/>
      <c r="PW192" s="12"/>
      <c r="PX192" s="12"/>
      <c r="PY192" s="12"/>
      <c r="PZ192" s="12"/>
      <c r="QA192" s="12"/>
      <c r="QB192" s="12"/>
      <c r="QC192" s="12"/>
      <c r="QD192" s="12"/>
      <c r="QE192" s="12"/>
      <c r="QF192" s="12"/>
      <c r="QG192" s="12"/>
      <c r="QH192" s="12"/>
      <c r="QI192" s="12"/>
      <c r="QJ192" s="12"/>
      <c r="QK192" s="12"/>
      <c r="QL192" s="12"/>
      <c r="QM192" s="12"/>
      <c r="QN192" s="12"/>
      <c r="QO192" s="12"/>
      <c r="QP192" s="12"/>
      <c r="QQ192" s="12"/>
      <c r="QR192" s="12"/>
      <c r="QS192" s="12"/>
      <c r="QT192" s="12"/>
      <c r="QU192" s="12"/>
      <c r="QV192" s="12"/>
      <c r="QW192" s="12"/>
      <c r="QX192" s="12"/>
      <c r="QY192" s="12"/>
      <c r="QZ192" s="12"/>
      <c r="RA192" s="12"/>
      <c r="RB192" s="12"/>
      <c r="RC192" s="12"/>
      <c r="RD192" s="12"/>
      <c r="RE192" s="12"/>
      <c r="RF192" s="12"/>
      <c r="RG192" s="12"/>
      <c r="RH192" s="12"/>
      <c r="RI192" s="12"/>
      <c r="RJ192" s="12"/>
      <c r="RK192" s="12"/>
      <c r="RL192" s="12"/>
      <c r="RM192" s="12"/>
      <c r="RN192" s="12"/>
      <c r="RO192" s="12"/>
      <c r="RP192" s="12"/>
      <c r="RQ192" s="12"/>
      <c r="RR192" s="12"/>
      <c r="RS192" s="12"/>
      <c r="RT192" s="12"/>
      <c r="RU192" s="12"/>
      <c r="RV192" s="12"/>
      <c r="RW192" s="12"/>
      <c r="RX192" s="12"/>
      <c r="RY192" s="12"/>
      <c r="RZ192" s="12"/>
      <c r="SA192" s="12"/>
      <c r="SB192" s="12"/>
      <c r="SC192" s="12"/>
      <c r="SD192" s="12"/>
      <c r="SE192" s="12"/>
      <c r="SF192" s="12"/>
      <c r="SG192" s="12"/>
      <c r="SH192" s="12"/>
      <c r="SI192" s="12"/>
      <c r="SJ192" s="12"/>
      <c r="SK192" s="12"/>
      <c r="SL192" s="12"/>
      <c r="SM192" s="12"/>
      <c r="SN192" s="12"/>
      <c r="SO192" s="12"/>
      <c r="SP192" s="12"/>
      <c r="SQ192" s="12"/>
      <c r="SR192" s="12"/>
      <c r="SS192" s="12"/>
      <c r="ST192" s="12"/>
      <c r="SU192" s="12"/>
      <c r="SV192" s="12"/>
      <c r="SW192" s="12"/>
      <c r="SX192" s="12"/>
      <c r="SY192" s="12"/>
      <c r="SZ192" s="12"/>
      <c r="TA192" s="12"/>
      <c r="TB192" s="12"/>
      <c r="TC192" s="12"/>
      <c r="TD192" s="12"/>
      <c r="TE192" s="12"/>
      <c r="TF192" s="12"/>
      <c r="TG192" s="12"/>
      <c r="TH192" s="12"/>
      <c r="TI192" s="12"/>
      <c r="TJ192" s="12"/>
      <c r="TK192" s="12"/>
      <c r="TL192" s="12"/>
      <c r="TM192" s="12"/>
      <c r="TN192" s="12"/>
      <c r="TO192" s="12"/>
      <c r="TP192" s="12"/>
      <c r="TQ192" s="12"/>
      <c r="TR192" s="12"/>
      <c r="TS192" s="12"/>
      <c r="TT192" s="12"/>
      <c r="TU192" s="12"/>
      <c r="TV192" s="12"/>
      <c r="TW192" s="12"/>
      <c r="TX192" s="12"/>
      <c r="TY192" s="12"/>
      <c r="TZ192" s="12"/>
      <c r="UA192" s="12"/>
      <c r="UB192" s="12"/>
      <c r="UC192" s="12"/>
      <c r="UD192" s="12"/>
      <c r="UE192" s="12"/>
      <c r="UF192" s="12"/>
      <c r="UG192" s="12"/>
      <c r="UH192" s="12"/>
      <c r="UI192" s="12"/>
      <c r="UJ192" s="12"/>
      <c r="UK192" s="12"/>
      <c r="UL192" s="12"/>
      <c r="UM192" s="12"/>
      <c r="UN192" s="12"/>
      <c r="UO192" s="12"/>
      <c r="UP192" s="12"/>
      <c r="UQ192" s="12"/>
      <c r="UR192" s="12"/>
      <c r="US192" s="12"/>
      <c r="UT192" s="12"/>
      <c r="UU192" s="12"/>
      <c r="UV192" s="12"/>
      <c r="UW192" s="12"/>
      <c r="UX192" s="12"/>
      <c r="UY192" s="12"/>
      <c r="UZ192" s="12"/>
      <c r="VA192" s="12"/>
      <c r="VB192" s="12"/>
      <c r="VC192" s="12"/>
      <c r="VD192" s="12"/>
      <c r="VE192" s="12"/>
      <c r="VF192" s="12"/>
      <c r="VG192" s="12"/>
      <c r="VH192" s="12"/>
      <c r="VI192" s="12"/>
      <c r="VJ192" s="12"/>
      <c r="VK192" s="12"/>
      <c r="VL192" s="12"/>
      <c r="VM192" s="12"/>
      <c r="VN192" s="12"/>
      <c r="VO192" s="12"/>
      <c r="VP192" s="12"/>
      <c r="VQ192" s="12"/>
      <c r="VR192" s="12"/>
      <c r="VS192" s="12"/>
      <c r="VT192" s="12"/>
      <c r="VU192" s="12"/>
      <c r="VV192" s="12"/>
      <c r="VW192" s="12"/>
      <c r="VX192" s="12"/>
      <c r="VY192" s="12"/>
      <c r="VZ192" s="12"/>
      <c r="WA192" s="12"/>
      <c r="WB192" s="12"/>
      <c r="WC192" s="12"/>
      <c r="WD192" s="12"/>
      <c r="WE192" s="12"/>
      <c r="WF192" s="12"/>
      <c r="WG192" s="12"/>
      <c r="WH192" s="12"/>
      <c r="WI192" s="12"/>
      <c r="WJ192" s="12"/>
      <c r="WK192" s="12"/>
      <c r="WL192" s="12"/>
      <c r="WM192" s="12"/>
      <c r="WN192" s="12"/>
      <c r="WO192" s="12"/>
      <c r="WP192" s="12"/>
      <c r="WQ192" s="12"/>
      <c r="WR192" s="12"/>
      <c r="WS192" s="12"/>
      <c r="WT192" s="12"/>
      <c r="WU192" s="12"/>
      <c r="WV192" s="12"/>
      <c r="WW192" s="12"/>
      <c r="WX192" s="12"/>
      <c r="WY192" s="12"/>
      <c r="WZ192" s="12"/>
      <c r="XA192" s="12"/>
      <c r="XB192" s="12"/>
      <c r="XC192" s="12"/>
      <c r="XD192" s="12"/>
      <c r="XE192" s="12"/>
      <c r="XF192" s="12"/>
      <c r="XG192" s="12"/>
      <c r="XH192" s="12"/>
      <c r="XI192" s="12"/>
      <c r="XJ192" s="12"/>
      <c r="XK192" s="12"/>
      <c r="XL192" s="12"/>
      <c r="XM192" s="12"/>
      <c r="XN192" s="12"/>
      <c r="XO192" s="12"/>
      <c r="XP192" s="12"/>
      <c r="XQ192" s="12"/>
      <c r="XR192" s="12"/>
      <c r="XS192" s="12"/>
      <c r="XT192" s="12"/>
      <c r="XU192" s="12"/>
      <c r="XV192" s="12"/>
      <c r="XW192" s="12"/>
      <c r="XX192" s="12"/>
      <c r="XY192" s="12"/>
      <c r="XZ192" s="12"/>
      <c r="YA192" s="12"/>
      <c r="YB192" s="12"/>
      <c r="YC192" s="12"/>
      <c r="YD192" s="12"/>
      <c r="YE192" s="12"/>
      <c r="YF192" s="12"/>
      <c r="YG192" s="12"/>
      <c r="YH192" s="12"/>
      <c r="YI192" s="12"/>
      <c r="YJ192" s="12"/>
      <c r="YK192" s="12"/>
      <c r="YL192" s="12"/>
      <c r="YM192" s="12"/>
      <c r="YN192" s="12"/>
      <c r="YO192" s="12"/>
      <c r="YP192" s="12"/>
      <c r="YQ192" s="12"/>
      <c r="YR192" s="12"/>
      <c r="YS192" s="12"/>
      <c r="YT192" s="12"/>
      <c r="YU192" s="12"/>
      <c r="YV192" s="12"/>
      <c r="YW192" s="12"/>
      <c r="YX192" s="12"/>
      <c r="YY192" s="12"/>
      <c r="YZ192" s="12"/>
      <c r="ZA192" s="12"/>
      <c r="ZB192" s="12"/>
      <c r="ZC192" s="12"/>
      <c r="ZD192" s="12"/>
      <c r="ZE192" s="12"/>
      <c r="ZF192" s="12"/>
      <c r="ZG192" s="12"/>
      <c r="ZH192" s="12"/>
      <c r="ZI192" s="12"/>
      <c r="ZJ192" s="12"/>
      <c r="ZK192" s="12"/>
      <c r="ZL192" s="12"/>
      <c r="ZM192" s="12"/>
      <c r="ZN192" s="12"/>
      <c r="ZO192" s="12"/>
      <c r="ZP192" s="12"/>
      <c r="ZQ192" s="12"/>
      <c r="ZR192" s="12"/>
      <c r="ZS192" s="12"/>
      <c r="ZT192" s="12"/>
      <c r="ZU192" s="12"/>
      <c r="ZV192" s="12"/>
      <c r="ZW192" s="12"/>
      <c r="ZX192" s="12"/>
      <c r="ZY192" s="12"/>
      <c r="ZZ192" s="12"/>
      <c r="AAA192" s="12"/>
      <c r="AAB192" s="12"/>
      <c r="AAC192" s="12"/>
      <c r="AAD192" s="12"/>
      <c r="AAE192" s="12"/>
      <c r="AAF192" s="12"/>
      <c r="AAG192" s="12"/>
      <c r="AAH192" s="12"/>
      <c r="AAI192" s="12"/>
      <c r="AAJ192" s="12"/>
      <c r="AAK192" s="12"/>
      <c r="AAL192" s="12"/>
      <c r="AAM192" s="12"/>
      <c r="AAN192" s="12"/>
      <c r="AAO192" s="12"/>
      <c r="AAP192" s="12"/>
      <c r="AAQ192" s="12"/>
      <c r="AAR192" s="12"/>
      <c r="AAS192" s="12"/>
      <c r="AAT192" s="12"/>
      <c r="AAU192" s="12"/>
      <c r="AAV192" s="12"/>
      <c r="AAW192" s="12"/>
      <c r="AAX192" s="12"/>
      <c r="AAY192" s="12"/>
      <c r="AAZ192" s="12"/>
      <c r="ABA192" s="12"/>
      <c r="ABB192" s="12"/>
      <c r="ABC192" s="12"/>
      <c r="ABD192" s="12"/>
      <c r="ABE192" s="12"/>
      <c r="ABF192" s="12"/>
      <c r="ABG192" s="12"/>
      <c r="ABH192" s="12"/>
      <c r="ABI192" s="12"/>
      <c r="ABJ192" s="12"/>
      <c r="ABK192" s="12"/>
      <c r="ABL192" s="12"/>
      <c r="ABM192" s="12"/>
      <c r="ABN192" s="12"/>
      <c r="ABO192" s="12"/>
      <c r="ABP192" s="12"/>
      <c r="ABQ192" s="12"/>
      <c r="ABR192" s="12"/>
      <c r="ABS192" s="12"/>
      <c r="ABT192" s="12"/>
      <c r="ABU192" s="12"/>
      <c r="ABV192" s="12"/>
      <c r="ABW192" s="12"/>
      <c r="ABX192" s="12"/>
      <c r="ABY192" s="12"/>
      <c r="ABZ192" s="12"/>
      <c r="ACA192" s="12"/>
      <c r="ACB192" s="12"/>
      <c r="ACC192" s="12"/>
      <c r="ACD192" s="12"/>
      <c r="ACE192" s="12"/>
      <c r="ACF192" s="12"/>
      <c r="ACG192" s="12"/>
      <c r="ACH192" s="12"/>
      <c r="ACI192" s="12"/>
      <c r="ACJ192" s="12"/>
      <c r="ACK192" s="12"/>
      <c r="ACL192" s="12"/>
      <c r="ACM192" s="12"/>
      <c r="ACN192" s="12"/>
      <c r="ACO192" s="12"/>
      <c r="ACP192" s="12"/>
      <c r="ACQ192" s="12"/>
      <c r="ACR192" s="12"/>
      <c r="ACS192" s="12"/>
      <c r="ACT192" s="12"/>
      <c r="ACU192" s="12"/>
      <c r="ACV192" s="12"/>
      <c r="ACW192" s="12"/>
      <c r="ACX192" s="12"/>
      <c r="ACY192" s="12"/>
      <c r="ACZ192" s="12"/>
      <c r="ADA192" s="12"/>
      <c r="ADB192" s="12"/>
      <c r="ADC192" s="12"/>
      <c r="ADD192" s="12"/>
      <c r="ADE192" s="12"/>
      <c r="ADF192" s="12"/>
      <c r="ADG192" s="12"/>
      <c r="ADH192" s="12"/>
      <c r="ADI192" s="12"/>
      <c r="ADJ192" s="12"/>
      <c r="ADK192" s="12"/>
      <c r="ADL192" s="12"/>
      <c r="ADM192" s="12"/>
      <c r="ADN192" s="12"/>
      <c r="ADO192" s="12"/>
      <c r="ADP192" s="12"/>
      <c r="ADQ192" s="12"/>
      <c r="ADR192" s="12"/>
      <c r="ADS192" s="12"/>
      <c r="ADT192" s="12"/>
      <c r="ADU192" s="12"/>
      <c r="ADV192" s="12"/>
      <c r="ADW192" s="12"/>
      <c r="ADX192" s="12"/>
      <c r="ADY192" s="12"/>
      <c r="ADZ192" s="12"/>
      <c r="AEA192" s="12"/>
      <c r="AEB192" s="12"/>
      <c r="AEC192" s="12"/>
      <c r="AED192" s="12"/>
      <c r="AEE192" s="12"/>
      <c r="AEF192" s="12"/>
      <c r="AEG192" s="12"/>
      <c r="AEH192" s="12"/>
      <c r="AEI192" s="12"/>
      <c r="AEJ192" s="12"/>
      <c r="AEK192" s="12"/>
      <c r="AEL192" s="12"/>
      <c r="AEM192" s="12"/>
      <c r="AEN192" s="12"/>
      <c r="AEO192" s="12"/>
      <c r="AEP192" s="12"/>
      <c r="AEQ192" s="12"/>
      <c r="AER192" s="12"/>
      <c r="AES192" s="12"/>
      <c r="AET192" s="12"/>
      <c r="AEU192" s="12"/>
      <c r="AEV192" s="12"/>
      <c r="AEW192" s="12"/>
      <c r="AEX192" s="12"/>
      <c r="AEY192" s="12"/>
      <c r="AEZ192" s="12"/>
      <c r="AFA192" s="12"/>
      <c r="AFB192" s="12"/>
      <c r="AFC192" s="12"/>
      <c r="AFD192" s="12"/>
      <c r="AFE192" s="12"/>
      <c r="AFF192" s="12"/>
      <c r="AFG192" s="12"/>
      <c r="AFH192" s="12"/>
      <c r="AFI192" s="12"/>
      <c r="AFJ192" s="12"/>
      <c r="AFK192" s="12"/>
      <c r="AFL192" s="12"/>
      <c r="AFM192" s="12"/>
      <c r="AFN192" s="12"/>
      <c r="AFO192" s="12"/>
      <c r="AFP192" s="12"/>
      <c r="AFQ192" s="12"/>
      <c r="AFR192" s="12"/>
      <c r="AFS192" s="12"/>
      <c r="AFT192" s="12"/>
      <c r="AFU192" s="12"/>
      <c r="AFV192" s="12"/>
      <c r="AFW192" s="12"/>
      <c r="AFX192" s="12"/>
      <c r="AFY192" s="12"/>
      <c r="AFZ192" s="12"/>
      <c r="AGA192" s="12"/>
      <c r="AGB192" s="12"/>
      <c r="AGC192" s="12"/>
      <c r="AGD192" s="12"/>
      <c r="AGE192" s="12"/>
      <c r="AGF192" s="12"/>
      <c r="AGG192" s="12"/>
      <c r="AGH192" s="12"/>
      <c r="AGI192" s="12"/>
      <c r="AGJ192" s="12"/>
      <c r="AGK192" s="12"/>
      <c r="AGL192" s="12"/>
      <c r="AGM192" s="12"/>
      <c r="AGN192" s="12"/>
      <c r="AGO192" s="12"/>
      <c r="AGP192" s="12"/>
      <c r="AGQ192" s="12"/>
      <c r="AGR192" s="12"/>
      <c r="AGS192" s="12"/>
      <c r="AGT192" s="12"/>
      <c r="AGU192" s="12"/>
      <c r="AGV192" s="12"/>
      <c r="AGW192" s="12"/>
      <c r="AGX192" s="12"/>
      <c r="AGY192" s="12"/>
      <c r="AGZ192" s="12"/>
      <c r="AHA192" s="12"/>
      <c r="AHB192" s="12"/>
      <c r="AHC192" s="12"/>
      <c r="AHD192" s="12"/>
      <c r="AHE192" s="12"/>
      <c r="AHF192" s="12"/>
      <c r="AHG192" s="12"/>
      <c r="AHH192" s="12"/>
      <c r="AHI192" s="12"/>
      <c r="AHJ192" s="12"/>
      <c r="AHK192" s="12"/>
      <c r="AHL192" s="12"/>
      <c r="AHM192" s="12"/>
      <c r="AHN192" s="12"/>
      <c r="AHO192" s="12"/>
      <c r="AHP192" s="12"/>
      <c r="AHQ192" s="12"/>
      <c r="AHR192" s="12"/>
      <c r="AHS192" s="12"/>
      <c r="AHT192" s="12"/>
      <c r="AHU192" s="12"/>
      <c r="AHV192" s="12"/>
      <c r="AHW192" s="12"/>
      <c r="AHX192" s="12"/>
      <c r="AHY192" s="12"/>
      <c r="AHZ192" s="12"/>
      <c r="AIA192" s="12"/>
      <c r="AIB192" s="12"/>
      <c r="AIC192" s="12"/>
      <c r="AID192" s="12"/>
      <c r="AIE192" s="12"/>
      <c r="AIF192" s="12"/>
      <c r="AIG192" s="12"/>
      <c r="AIH192" s="12"/>
      <c r="AII192" s="12"/>
      <c r="AIJ192" s="12"/>
      <c r="AIK192" s="12"/>
      <c r="AIL192" s="12"/>
      <c r="AIM192" s="12"/>
      <c r="AIN192" s="12"/>
      <c r="AIO192" s="12"/>
      <c r="AIP192" s="12"/>
      <c r="AIQ192" s="12"/>
      <c r="AIR192" s="12"/>
      <c r="AIS192" s="12"/>
      <c r="AIT192" s="12"/>
      <c r="AIU192" s="12"/>
      <c r="AIV192" s="12"/>
      <c r="AIW192" s="12"/>
      <c r="AIX192" s="12"/>
      <c r="AIY192" s="12"/>
      <c r="AIZ192" s="12"/>
      <c r="AJA192" s="12"/>
      <c r="AJB192" s="12"/>
      <c r="AJC192" s="12"/>
      <c r="AJD192" s="12"/>
      <c r="AJE192" s="12"/>
      <c r="AJF192" s="12"/>
      <c r="AJG192" s="12"/>
      <c r="AJH192" s="12"/>
      <c r="AJI192" s="12"/>
      <c r="AJJ192" s="12"/>
      <c r="AJK192" s="12"/>
      <c r="AJL192" s="12"/>
      <c r="AJM192" s="12"/>
      <c r="AJN192" s="12"/>
      <c r="AJO192" s="12"/>
      <c r="AJP192" s="12"/>
      <c r="AJQ192" s="12"/>
      <c r="AJR192" s="12"/>
      <c r="AJS192" s="12"/>
      <c r="AJT192" s="12"/>
      <c r="AJU192" s="12"/>
      <c r="AJV192" s="12"/>
      <c r="AJW192" s="12"/>
      <c r="AJX192" s="12"/>
      <c r="AJY192" s="12"/>
      <c r="AJZ192" s="12"/>
      <c r="AKA192" s="12"/>
      <c r="AKB192" s="12"/>
      <c r="AKC192" s="12"/>
      <c r="AKD192" s="12"/>
      <c r="AKE192" s="12"/>
      <c r="AKF192" s="12"/>
      <c r="AKG192" s="12"/>
      <c r="AKH192" s="12"/>
      <c r="AKI192" s="12"/>
      <c r="AKJ192" s="12"/>
      <c r="AKK192" s="12"/>
      <c r="AKL192" s="12"/>
      <c r="AKM192" s="12"/>
      <c r="AKN192" s="12"/>
      <c r="AKO192" s="12"/>
      <c r="AKP192" s="12"/>
      <c r="AKQ192" s="12"/>
      <c r="AKR192" s="12"/>
      <c r="AKS192" s="12"/>
      <c r="AKT192" s="12"/>
      <c r="AKU192" s="12"/>
      <c r="AKV192" s="12"/>
      <c r="AKW192" s="12"/>
      <c r="AKX192" s="12"/>
      <c r="AKY192" s="12"/>
      <c r="AKZ192" s="12"/>
      <c r="ALA192" s="12"/>
      <c r="ALB192" s="12"/>
      <c r="ALC192" s="12"/>
      <c r="ALD192" s="12"/>
      <c r="ALE192" s="12"/>
      <c r="ALF192" s="12"/>
      <c r="ALG192" s="12"/>
      <c r="ALH192" s="12"/>
      <c r="ALI192" s="12"/>
      <c r="ALJ192" s="12"/>
      <c r="ALK192" s="12"/>
      <c r="ALL192" s="12"/>
      <c r="ALM192" s="12"/>
      <c r="ALN192" s="12"/>
      <c r="ALO192" s="12"/>
      <c r="ALP192" s="12"/>
      <c r="ALQ192" s="12"/>
      <c r="ALR192" s="12"/>
      <c r="ALS192" s="12"/>
      <c r="ALT192" s="12"/>
      <c r="ALU192" s="12"/>
      <c r="ALV192" s="12"/>
      <c r="ALW192" s="12"/>
      <c r="ALX192" s="12"/>
      <c r="ALY192" s="12"/>
      <c r="ALZ192" s="12"/>
      <c r="AMA192" s="12"/>
      <c r="AMB192" s="12"/>
      <c r="AMC192" s="12"/>
      <c r="AMD192" s="12"/>
      <c r="AME192" s="12"/>
      <c r="AMF192" s="12"/>
      <c r="AMG192" s="12"/>
      <c r="AMH192" s="12"/>
      <c r="AMI192" s="12"/>
      <c r="AMJ192" s="12"/>
    </row>
    <row r="193" spans="1:1024" ht="24" customHeight="1">
      <c r="A193" s="157"/>
      <c r="B193" s="160"/>
      <c r="C193" s="152"/>
      <c r="D193" s="149"/>
      <c r="E193" s="161"/>
      <c r="F193" s="162"/>
      <c r="G193" s="149"/>
      <c r="H193" s="149"/>
      <c r="I193" s="149"/>
      <c r="J193" s="149"/>
      <c r="K193" s="149"/>
      <c r="L193" s="163"/>
      <c r="M193" s="12"/>
      <c r="N193" s="12"/>
      <c r="O193" s="164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2"/>
      <c r="CJ193" s="12"/>
      <c r="CK193" s="12"/>
      <c r="CL193" s="12"/>
      <c r="CM193" s="12"/>
      <c r="CN193" s="12"/>
      <c r="CO193" s="12"/>
      <c r="CP193" s="12"/>
      <c r="CQ193" s="12"/>
      <c r="CR193" s="12"/>
      <c r="CS193" s="12"/>
      <c r="CT193" s="12"/>
      <c r="CU193" s="12"/>
      <c r="CV193" s="12"/>
      <c r="CW193" s="12"/>
      <c r="CX193" s="12"/>
      <c r="CY193" s="12"/>
      <c r="CZ193" s="12"/>
      <c r="DA193" s="12"/>
      <c r="DB193" s="12"/>
      <c r="DC193" s="12"/>
      <c r="DD193" s="12"/>
      <c r="DE193" s="12"/>
      <c r="DF193" s="12"/>
      <c r="DG193" s="12"/>
      <c r="DH193" s="12"/>
      <c r="DI193" s="12"/>
      <c r="DJ193" s="12"/>
      <c r="DK193" s="12"/>
      <c r="DL193" s="12"/>
      <c r="DM193" s="12"/>
      <c r="DN193" s="12"/>
      <c r="DO193" s="12"/>
      <c r="DP193" s="12"/>
      <c r="DQ193" s="12"/>
      <c r="DR193" s="12"/>
      <c r="DS193" s="12"/>
      <c r="DT193" s="12"/>
      <c r="DU193" s="12"/>
      <c r="DV193" s="12"/>
      <c r="DW193" s="12"/>
      <c r="DX193" s="12"/>
      <c r="DY193" s="12"/>
      <c r="DZ193" s="12"/>
      <c r="EA193" s="12"/>
      <c r="EB193" s="12"/>
      <c r="EC193" s="12"/>
      <c r="ED193" s="12"/>
      <c r="EE193" s="12"/>
      <c r="EF193" s="12"/>
      <c r="EG193" s="12"/>
      <c r="EH193" s="12"/>
      <c r="EI193" s="12"/>
      <c r="EJ193" s="12"/>
      <c r="EK193" s="12"/>
      <c r="EL193" s="12"/>
      <c r="EM193" s="12"/>
      <c r="EN193" s="12"/>
      <c r="EO193" s="12"/>
      <c r="EP193" s="12"/>
      <c r="EQ193" s="12"/>
      <c r="ER193" s="12"/>
      <c r="ES193" s="12"/>
      <c r="ET193" s="12"/>
      <c r="EU193" s="12"/>
      <c r="EV193" s="12"/>
      <c r="EW193" s="12"/>
      <c r="EX193" s="12"/>
      <c r="EY193" s="12"/>
      <c r="EZ193" s="12"/>
      <c r="FA193" s="12"/>
      <c r="FB193" s="12"/>
      <c r="FC193" s="12"/>
      <c r="FD193" s="12"/>
      <c r="FE193" s="12"/>
      <c r="FF193" s="12"/>
      <c r="FG193" s="12"/>
      <c r="FH193" s="12"/>
      <c r="FI193" s="12"/>
      <c r="FJ193" s="12"/>
      <c r="FK193" s="12"/>
      <c r="FL193" s="12"/>
      <c r="FM193" s="12"/>
      <c r="FN193" s="12"/>
      <c r="FO193" s="12"/>
      <c r="FP193" s="12"/>
      <c r="FQ193" s="12"/>
      <c r="FR193" s="12"/>
      <c r="FS193" s="12"/>
      <c r="FT193" s="12"/>
      <c r="FU193" s="12"/>
      <c r="FV193" s="12"/>
      <c r="FW193" s="12"/>
      <c r="FX193" s="12"/>
      <c r="FY193" s="12"/>
      <c r="FZ193" s="12"/>
      <c r="GA193" s="12"/>
      <c r="GB193" s="12"/>
      <c r="GC193" s="12"/>
      <c r="GD193" s="12"/>
      <c r="GE193" s="12"/>
      <c r="GF193" s="12"/>
      <c r="GG193" s="12"/>
      <c r="GH193" s="12"/>
      <c r="GI193" s="12"/>
      <c r="GJ193" s="12"/>
      <c r="GK193" s="12"/>
      <c r="GL193" s="12"/>
      <c r="GM193" s="12"/>
      <c r="GN193" s="12"/>
      <c r="GO193" s="12"/>
      <c r="GP193" s="12"/>
      <c r="GQ193" s="12"/>
      <c r="GR193" s="12"/>
      <c r="GS193" s="12"/>
      <c r="GT193" s="12"/>
      <c r="GU193" s="12"/>
      <c r="GV193" s="12"/>
      <c r="GW193" s="12"/>
      <c r="GX193" s="12"/>
      <c r="GY193" s="12"/>
      <c r="GZ193" s="12"/>
      <c r="HA193" s="12"/>
      <c r="HB193" s="12"/>
      <c r="HC193" s="12"/>
      <c r="HD193" s="12"/>
      <c r="HE193" s="12"/>
      <c r="HF193" s="12"/>
      <c r="HG193" s="12"/>
      <c r="HH193" s="12"/>
      <c r="HI193" s="12"/>
      <c r="HJ193" s="12"/>
      <c r="HK193" s="12"/>
      <c r="HL193" s="12"/>
      <c r="HM193" s="12"/>
      <c r="HN193" s="12"/>
      <c r="HO193" s="12"/>
      <c r="HP193" s="12"/>
      <c r="HQ193" s="12"/>
      <c r="HR193" s="12"/>
      <c r="HS193" s="12"/>
      <c r="HT193" s="12"/>
      <c r="HU193" s="12"/>
      <c r="HV193" s="12"/>
      <c r="HW193" s="12"/>
      <c r="HX193" s="12"/>
      <c r="HY193" s="12"/>
      <c r="HZ193" s="12"/>
      <c r="IA193" s="12"/>
      <c r="IB193" s="12"/>
      <c r="IC193" s="12"/>
      <c r="ID193" s="12"/>
      <c r="IE193" s="12"/>
      <c r="IF193" s="12"/>
      <c r="IG193" s="12"/>
      <c r="IH193" s="12"/>
      <c r="II193" s="12"/>
      <c r="IJ193" s="12"/>
      <c r="IK193" s="12"/>
      <c r="IL193" s="12"/>
      <c r="IM193" s="12"/>
      <c r="IN193" s="12"/>
      <c r="IO193" s="12"/>
      <c r="IP193" s="12"/>
      <c r="IQ193" s="12"/>
      <c r="IR193" s="12"/>
      <c r="IS193" s="12"/>
      <c r="IT193" s="12"/>
      <c r="IU193" s="12"/>
      <c r="IV193" s="12"/>
      <c r="IW193" s="12"/>
      <c r="IX193" s="12"/>
      <c r="IY193" s="12"/>
      <c r="IZ193" s="12"/>
      <c r="JA193" s="12"/>
      <c r="JB193" s="12"/>
      <c r="JC193" s="12"/>
      <c r="JD193" s="12"/>
      <c r="JE193" s="12"/>
      <c r="JF193" s="12"/>
      <c r="JG193" s="12"/>
      <c r="JH193" s="12"/>
      <c r="JI193" s="12"/>
      <c r="JJ193" s="12"/>
      <c r="JK193" s="12"/>
      <c r="JL193" s="12"/>
      <c r="JM193" s="12"/>
      <c r="JN193" s="12"/>
      <c r="JO193" s="12"/>
      <c r="JP193" s="12"/>
      <c r="JQ193" s="12"/>
      <c r="JR193" s="12"/>
      <c r="JS193" s="12"/>
      <c r="JT193" s="12"/>
      <c r="JU193" s="12"/>
      <c r="JV193" s="12"/>
      <c r="JW193" s="12"/>
      <c r="JX193" s="12"/>
      <c r="JY193" s="12"/>
      <c r="JZ193" s="12"/>
      <c r="KA193" s="12"/>
      <c r="KB193" s="12"/>
      <c r="KC193" s="12"/>
      <c r="KD193" s="12"/>
      <c r="KE193" s="12"/>
      <c r="KF193" s="12"/>
      <c r="KG193" s="12"/>
      <c r="KH193" s="12"/>
      <c r="KI193" s="12"/>
      <c r="KJ193" s="12"/>
      <c r="KK193" s="12"/>
      <c r="KL193" s="12"/>
      <c r="KM193" s="12"/>
      <c r="KN193" s="12"/>
      <c r="KO193" s="12"/>
      <c r="KP193" s="12"/>
      <c r="KQ193" s="12"/>
      <c r="KR193" s="12"/>
      <c r="KS193" s="12"/>
      <c r="KT193" s="12"/>
      <c r="KU193" s="12"/>
      <c r="KV193" s="12"/>
      <c r="KW193" s="12"/>
      <c r="KX193" s="12"/>
      <c r="KY193" s="12"/>
      <c r="KZ193" s="12"/>
      <c r="LA193" s="12"/>
      <c r="LB193" s="12"/>
      <c r="LC193" s="12"/>
      <c r="LD193" s="12"/>
      <c r="LE193" s="12"/>
      <c r="LF193" s="12"/>
      <c r="LG193" s="12"/>
      <c r="LH193" s="12"/>
      <c r="LI193" s="12"/>
      <c r="LJ193" s="12"/>
      <c r="LK193" s="12"/>
      <c r="LL193" s="12"/>
      <c r="LM193" s="12"/>
      <c r="LN193" s="12"/>
      <c r="LO193" s="12"/>
      <c r="LP193" s="12"/>
      <c r="LQ193" s="12"/>
      <c r="LR193" s="12"/>
      <c r="LS193" s="12"/>
      <c r="LT193" s="12"/>
      <c r="LU193" s="12"/>
      <c r="LV193" s="12"/>
      <c r="LW193" s="12"/>
      <c r="LX193" s="12"/>
      <c r="LY193" s="12"/>
      <c r="LZ193" s="12"/>
      <c r="MA193" s="12"/>
      <c r="MB193" s="12"/>
      <c r="MC193" s="12"/>
      <c r="MD193" s="12"/>
      <c r="ME193" s="12"/>
      <c r="MF193" s="12"/>
      <c r="MG193" s="12"/>
      <c r="MH193" s="12"/>
      <c r="MI193" s="12"/>
      <c r="MJ193" s="12"/>
      <c r="MK193" s="12"/>
      <c r="ML193" s="12"/>
      <c r="MM193" s="12"/>
      <c r="MN193" s="12"/>
      <c r="MO193" s="12"/>
      <c r="MP193" s="12"/>
      <c r="MQ193" s="12"/>
      <c r="MR193" s="12"/>
      <c r="MS193" s="12"/>
      <c r="MT193" s="12"/>
      <c r="MU193" s="12"/>
      <c r="MV193" s="12"/>
      <c r="MW193" s="12"/>
      <c r="MX193" s="12"/>
      <c r="MY193" s="12"/>
      <c r="MZ193" s="12"/>
      <c r="NA193" s="12"/>
      <c r="NB193" s="12"/>
      <c r="NC193" s="12"/>
      <c r="ND193" s="12"/>
      <c r="NE193" s="12"/>
      <c r="NF193" s="12"/>
      <c r="NG193" s="12"/>
      <c r="NH193" s="12"/>
      <c r="NI193" s="12"/>
      <c r="NJ193" s="12"/>
      <c r="NK193" s="12"/>
      <c r="NL193" s="12"/>
      <c r="NM193" s="12"/>
      <c r="NN193" s="12"/>
      <c r="NO193" s="12"/>
      <c r="NP193" s="12"/>
      <c r="NQ193" s="12"/>
      <c r="NR193" s="12"/>
      <c r="NS193" s="12"/>
      <c r="NT193" s="12"/>
      <c r="NU193" s="12"/>
      <c r="NV193" s="12"/>
      <c r="NW193" s="12"/>
      <c r="NX193" s="12"/>
      <c r="NY193" s="12"/>
      <c r="NZ193" s="12"/>
      <c r="OA193" s="12"/>
      <c r="OB193" s="12"/>
      <c r="OC193" s="12"/>
      <c r="OD193" s="12"/>
      <c r="OE193" s="12"/>
      <c r="OF193" s="12"/>
      <c r="OG193" s="12"/>
      <c r="OH193" s="12"/>
      <c r="OI193" s="12"/>
      <c r="OJ193" s="12"/>
      <c r="OK193" s="12"/>
      <c r="OL193" s="12"/>
      <c r="OM193" s="12"/>
      <c r="ON193" s="12"/>
      <c r="OO193" s="12"/>
      <c r="OP193" s="12"/>
      <c r="OQ193" s="12"/>
      <c r="OR193" s="12"/>
      <c r="OS193" s="12"/>
      <c r="OT193" s="12"/>
      <c r="OU193" s="12"/>
      <c r="OV193" s="12"/>
      <c r="OW193" s="12"/>
      <c r="OX193" s="12"/>
      <c r="OY193" s="12"/>
      <c r="OZ193" s="12"/>
      <c r="PA193" s="12"/>
      <c r="PB193" s="12"/>
      <c r="PC193" s="12"/>
      <c r="PD193" s="12"/>
      <c r="PE193" s="12"/>
      <c r="PF193" s="12"/>
      <c r="PG193" s="12"/>
      <c r="PH193" s="12"/>
      <c r="PI193" s="12"/>
      <c r="PJ193" s="12"/>
      <c r="PK193" s="12"/>
      <c r="PL193" s="12"/>
      <c r="PM193" s="12"/>
      <c r="PN193" s="12"/>
      <c r="PO193" s="12"/>
      <c r="PP193" s="12"/>
      <c r="PQ193" s="12"/>
      <c r="PR193" s="12"/>
      <c r="PS193" s="12"/>
      <c r="PT193" s="12"/>
      <c r="PU193" s="12"/>
      <c r="PV193" s="12"/>
      <c r="PW193" s="12"/>
      <c r="PX193" s="12"/>
      <c r="PY193" s="12"/>
      <c r="PZ193" s="12"/>
      <c r="QA193" s="12"/>
      <c r="QB193" s="12"/>
      <c r="QC193" s="12"/>
      <c r="QD193" s="12"/>
      <c r="QE193" s="12"/>
      <c r="QF193" s="12"/>
      <c r="QG193" s="12"/>
      <c r="QH193" s="12"/>
      <c r="QI193" s="12"/>
      <c r="QJ193" s="12"/>
      <c r="QK193" s="12"/>
      <c r="QL193" s="12"/>
      <c r="QM193" s="12"/>
      <c r="QN193" s="12"/>
      <c r="QO193" s="12"/>
      <c r="QP193" s="12"/>
      <c r="QQ193" s="12"/>
      <c r="QR193" s="12"/>
      <c r="QS193" s="12"/>
      <c r="QT193" s="12"/>
      <c r="QU193" s="12"/>
      <c r="QV193" s="12"/>
      <c r="QW193" s="12"/>
      <c r="QX193" s="12"/>
      <c r="QY193" s="12"/>
      <c r="QZ193" s="12"/>
      <c r="RA193" s="12"/>
      <c r="RB193" s="12"/>
      <c r="RC193" s="12"/>
      <c r="RD193" s="12"/>
      <c r="RE193" s="12"/>
      <c r="RF193" s="12"/>
      <c r="RG193" s="12"/>
      <c r="RH193" s="12"/>
      <c r="RI193" s="12"/>
      <c r="RJ193" s="12"/>
      <c r="RK193" s="12"/>
      <c r="RL193" s="12"/>
      <c r="RM193" s="12"/>
      <c r="RN193" s="12"/>
      <c r="RO193" s="12"/>
      <c r="RP193" s="12"/>
      <c r="RQ193" s="12"/>
      <c r="RR193" s="12"/>
      <c r="RS193" s="12"/>
      <c r="RT193" s="12"/>
      <c r="RU193" s="12"/>
      <c r="RV193" s="12"/>
      <c r="RW193" s="12"/>
      <c r="RX193" s="12"/>
      <c r="RY193" s="12"/>
      <c r="RZ193" s="12"/>
      <c r="SA193" s="12"/>
      <c r="SB193" s="12"/>
      <c r="SC193" s="12"/>
      <c r="SD193" s="12"/>
      <c r="SE193" s="12"/>
      <c r="SF193" s="12"/>
      <c r="SG193" s="12"/>
      <c r="SH193" s="12"/>
      <c r="SI193" s="12"/>
      <c r="SJ193" s="12"/>
      <c r="SK193" s="12"/>
      <c r="SL193" s="12"/>
      <c r="SM193" s="12"/>
      <c r="SN193" s="12"/>
      <c r="SO193" s="12"/>
      <c r="SP193" s="12"/>
      <c r="SQ193" s="12"/>
      <c r="SR193" s="12"/>
      <c r="SS193" s="12"/>
      <c r="ST193" s="12"/>
      <c r="SU193" s="12"/>
      <c r="SV193" s="12"/>
      <c r="SW193" s="12"/>
      <c r="SX193" s="12"/>
      <c r="SY193" s="12"/>
      <c r="SZ193" s="12"/>
      <c r="TA193" s="12"/>
      <c r="TB193" s="12"/>
      <c r="TC193" s="12"/>
      <c r="TD193" s="12"/>
      <c r="TE193" s="12"/>
      <c r="TF193" s="12"/>
      <c r="TG193" s="12"/>
      <c r="TH193" s="12"/>
      <c r="TI193" s="12"/>
      <c r="TJ193" s="12"/>
      <c r="TK193" s="12"/>
      <c r="TL193" s="12"/>
      <c r="TM193" s="12"/>
      <c r="TN193" s="12"/>
      <c r="TO193" s="12"/>
      <c r="TP193" s="12"/>
      <c r="TQ193" s="12"/>
      <c r="TR193" s="12"/>
      <c r="TS193" s="12"/>
      <c r="TT193" s="12"/>
      <c r="TU193" s="12"/>
      <c r="TV193" s="12"/>
      <c r="TW193" s="12"/>
      <c r="TX193" s="12"/>
      <c r="TY193" s="12"/>
      <c r="TZ193" s="12"/>
      <c r="UA193" s="12"/>
      <c r="UB193" s="12"/>
      <c r="UC193" s="12"/>
      <c r="UD193" s="12"/>
      <c r="UE193" s="12"/>
      <c r="UF193" s="12"/>
      <c r="UG193" s="12"/>
      <c r="UH193" s="12"/>
      <c r="UI193" s="12"/>
      <c r="UJ193" s="12"/>
      <c r="UK193" s="12"/>
      <c r="UL193" s="12"/>
      <c r="UM193" s="12"/>
      <c r="UN193" s="12"/>
      <c r="UO193" s="12"/>
      <c r="UP193" s="12"/>
      <c r="UQ193" s="12"/>
      <c r="UR193" s="12"/>
      <c r="US193" s="12"/>
      <c r="UT193" s="12"/>
      <c r="UU193" s="12"/>
      <c r="UV193" s="12"/>
      <c r="UW193" s="12"/>
      <c r="UX193" s="12"/>
      <c r="UY193" s="12"/>
      <c r="UZ193" s="12"/>
      <c r="VA193" s="12"/>
      <c r="VB193" s="12"/>
      <c r="VC193" s="12"/>
      <c r="VD193" s="12"/>
      <c r="VE193" s="12"/>
      <c r="VF193" s="12"/>
      <c r="VG193" s="12"/>
      <c r="VH193" s="12"/>
      <c r="VI193" s="12"/>
      <c r="VJ193" s="12"/>
      <c r="VK193" s="12"/>
      <c r="VL193" s="12"/>
      <c r="VM193" s="12"/>
      <c r="VN193" s="12"/>
      <c r="VO193" s="12"/>
      <c r="VP193" s="12"/>
      <c r="VQ193" s="12"/>
      <c r="VR193" s="12"/>
      <c r="VS193" s="12"/>
      <c r="VT193" s="12"/>
      <c r="VU193" s="12"/>
      <c r="VV193" s="12"/>
      <c r="VW193" s="12"/>
      <c r="VX193" s="12"/>
      <c r="VY193" s="12"/>
      <c r="VZ193" s="12"/>
      <c r="WA193" s="12"/>
      <c r="WB193" s="12"/>
      <c r="WC193" s="12"/>
      <c r="WD193" s="12"/>
      <c r="WE193" s="12"/>
      <c r="WF193" s="12"/>
      <c r="WG193" s="12"/>
      <c r="WH193" s="12"/>
      <c r="WI193" s="12"/>
      <c r="WJ193" s="12"/>
      <c r="WK193" s="12"/>
      <c r="WL193" s="12"/>
      <c r="WM193" s="12"/>
      <c r="WN193" s="12"/>
      <c r="WO193" s="12"/>
      <c r="WP193" s="12"/>
      <c r="WQ193" s="12"/>
      <c r="WR193" s="12"/>
      <c r="WS193" s="12"/>
      <c r="WT193" s="12"/>
      <c r="WU193" s="12"/>
      <c r="WV193" s="12"/>
      <c r="WW193" s="12"/>
      <c r="WX193" s="12"/>
      <c r="WY193" s="12"/>
      <c r="WZ193" s="12"/>
      <c r="XA193" s="12"/>
      <c r="XB193" s="12"/>
      <c r="XC193" s="12"/>
      <c r="XD193" s="12"/>
      <c r="XE193" s="12"/>
      <c r="XF193" s="12"/>
      <c r="XG193" s="12"/>
      <c r="XH193" s="12"/>
      <c r="XI193" s="12"/>
      <c r="XJ193" s="12"/>
      <c r="XK193" s="12"/>
      <c r="XL193" s="12"/>
      <c r="XM193" s="12"/>
      <c r="XN193" s="12"/>
      <c r="XO193" s="12"/>
      <c r="XP193" s="12"/>
      <c r="XQ193" s="12"/>
      <c r="XR193" s="12"/>
      <c r="XS193" s="12"/>
      <c r="XT193" s="12"/>
      <c r="XU193" s="12"/>
      <c r="XV193" s="12"/>
      <c r="XW193" s="12"/>
      <c r="XX193" s="12"/>
      <c r="XY193" s="12"/>
      <c r="XZ193" s="12"/>
      <c r="YA193" s="12"/>
      <c r="YB193" s="12"/>
      <c r="YC193" s="12"/>
      <c r="YD193" s="12"/>
      <c r="YE193" s="12"/>
      <c r="YF193" s="12"/>
      <c r="YG193" s="12"/>
      <c r="YH193" s="12"/>
      <c r="YI193" s="12"/>
      <c r="YJ193" s="12"/>
      <c r="YK193" s="12"/>
      <c r="YL193" s="12"/>
      <c r="YM193" s="12"/>
      <c r="YN193" s="12"/>
      <c r="YO193" s="12"/>
      <c r="YP193" s="12"/>
      <c r="YQ193" s="12"/>
      <c r="YR193" s="12"/>
      <c r="YS193" s="12"/>
      <c r="YT193" s="12"/>
      <c r="YU193" s="12"/>
      <c r="YV193" s="12"/>
      <c r="YW193" s="12"/>
      <c r="YX193" s="12"/>
      <c r="YY193" s="12"/>
      <c r="YZ193" s="12"/>
      <c r="ZA193" s="12"/>
      <c r="ZB193" s="12"/>
      <c r="ZC193" s="12"/>
      <c r="ZD193" s="12"/>
      <c r="ZE193" s="12"/>
      <c r="ZF193" s="12"/>
      <c r="ZG193" s="12"/>
      <c r="ZH193" s="12"/>
      <c r="ZI193" s="12"/>
      <c r="ZJ193" s="12"/>
      <c r="ZK193" s="12"/>
      <c r="ZL193" s="12"/>
      <c r="ZM193" s="12"/>
      <c r="ZN193" s="12"/>
      <c r="ZO193" s="12"/>
      <c r="ZP193" s="12"/>
      <c r="ZQ193" s="12"/>
      <c r="ZR193" s="12"/>
      <c r="ZS193" s="12"/>
      <c r="ZT193" s="12"/>
      <c r="ZU193" s="12"/>
      <c r="ZV193" s="12"/>
      <c r="ZW193" s="12"/>
      <c r="ZX193" s="12"/>
      <c r="ZY193" s="12"/>
      <c r="ZZ193" s="12"/>
      <c r="AAA193" s="12"/>
      <c r="AAB193" s="12"/>
      <c r="AAC193" s="12"/>
      <c r="AAD193" s="12"/>
      <c r="AAE193" s="12"/>
      <c r="AAF193" s="12"/>
      <c r="AAG193" s="12"/>
      <c r="AAH193" s="12"/>
      <c r="AAI193" s="12"/>
      <c r="AAJ193" s="12"/>
      <c r="AAK193" s="12"/>
      <c r="AAL193" s="12"/>
      <c r="AAM193" s="12"/>
      <c r="AAN193" s="12"/>
      <c r="AAO193" s="12"/>
      <c r="AAP193" s="12"/>
      <c r="AAQ193" s="12"/>
      <c r="AAR193" s="12"/>
      <c r="AAS193" s="12"/>
      <c r="AAT193" s="12"/>
      <c r="AAU193" s="12"/>
      <c r="AAV193" s="12"/>
      <c r="AAW193" s="12"/>
      <c r="AAX193" s="12"/>
      <c r="AAY193" s="12"/>
      <c r="AAZ193" s="12"/>
      <c r="ABA193" s="12"/>
      <c r="ABB193" s="12"/>
      <c r="ABC193" s="12"/>
      <c r="ABD193" s="12"/>
      <c r="ABE193" s="12"/>
      <c r="ABF193" s="12"/>
      <c r="ABG193" s="12"/>
      <c r="ABH193" s="12"/>
      <c r="ABI193" s="12"/>
      <c r="ABJ193" s="12"/>
      <c r="ABK193" s="12"/>
      <c r="ABL193" s="12"/>
      <c r="ABM193" s="12"/>
      <c r="ABN193" s="12"/>
      <c r="ABO193" s="12"/>
      <c r="ABP193" s="12"/>
      <c r="ABQ193" s="12"/>
      <c r="ABR193" s="12"/>
      <c r="ABS193" s="12"/>
      <c r="ABT193" s="12"/>
      <c r="ABU193" s="12"/>
      <c r="ABV193" s="12"/>
      <c r="ABW193" s="12"/>
      <c r="ABX193" s="12"/>
      <c r="ABY193" s="12"/>
      <c r="ABZ193" s="12"/>
      <c r="ACA193" s="12"/>
      <c r="ACB193" s="12"/>
      <c r="ACC193" s="12"/>
      <c r="ACD193" s="12"/>
      <c r="ACE193" s="12"/>
      <c r="ACF193" s="12"/>
      <c r="ACG193" s="12"/>
      <c r="ACH193" s="12"/>
      <c r="ACI193" s="12"/>
      <c r="ACJ193" s="12"/>
      <c r="ACK193" s="12"/>
      <c r="ACL193" s="12"/>
      <c r="ACM193" s="12"/>
      <c r="ACN193" s="12"/>
      <c r="ACO193" s="12"/>
      <c r="ACP193" s="12"/>
      <c r="ACQ193" s="12"/>
      <c r="ACR193" s="12"/>
      <c r="ACS193" s="12"/>
      <c r="ACT193" s="12"/>
      <c r="ACU193" s="12"/>
      <c r="ACV193" s="12"/>
      <c r="ACW193" s="12"/>
      <c r="ACX193" s="12"/>
      <c r="ACY193" s="12"/>
      <c r="ACZ193" s="12"/>
      <c r="ADA193" s="12"/>
      <c r="ADB193" s="12"/>
      <c r="ADC193" s="12"/>
      <c r="ADD193" s="12"/>
      <c r="ADE193" s="12"/>
      <c r="ADF193" s="12"/>
      <c r="ADG193" s="12"/>
      <c r="ADH193" s="12"/>
      <c r="ADI193" s="12"/>
      <c r="ADJ193" s="12"/>
      <c r="ADK193" s="12"/>
      <c r="ADL193" s="12"/>
      <c r="ADM193" s="12"/>
      <c r="ADN193" s="12"/>
      <c r="ADO193" s="12"/>
      <c r="ADP193" s="12"/>
      <c r="ADQ193" s="12"/>
      <c r="ADR193" s="12"/>
      <c r="ADS193" s="12"/>
      <c r="ADT193" s="12"/>
      <c r="ADU193" s="12"/>
      <c r="ADV193" s="12"/>
      <c r="ADW193" s="12"/>
      <c r="ADX193" s="12"/>
      <c r="ADY193" s="12"/>
      <c r="ADZ193" s="12"/>
      <c r="AEA193" s="12"/>
      <c r="AEB193" s="12"/>
      <c r="AEC193" s="12"/>
      <c r="AED193" s="12"/>
      <c r="AEE193" s="12"/>
      <c r="AEF193" s="12"/>
      <c r="AEG193" s="12"/>
      <c r="AEH193" s="12"/>
      <c r="AEI193" s="12"/>
      <c r="AEJ193" s="12"/>
      <c r="AEK193" s="12"/>
      <c r="AEL193" s="12"/>
      <c r="AEM193" s="12"/>
      <c r="AEN193" s="12"/>
      <c r="AEO193" s="12"/>
      <c r="AEP193" s="12"/>
      <c r="AEQ193" s="12"/>
      <c r="AER193" s="12"/>
      <c r="AES193" s="12"/>
      <c r="AET193" s="12"/>
      <c r="AEU193" s="12"/>
      <c r="AEV193" s="12"/>
      <c r="AEW193" s="12"/>
      <c r="AEX193" s="12"/>
      <c r="AEY193" s="12"/>
      <c r="AEZ193" s="12"/>
      <c r="AFA193" s="12"/>
      <c r="AFB193" s="12"/>
      <c r="AFC193" s="12"/>
      <c r="AFD193" s="12"/>
      <c r="AFE193" s="12"/>
      <c r="AFF193" s="12"/>
      <c r="AFG193" s="12"/>
      <c r="AFH193" s="12"/>
      <c r="AFI193" s="12"/>
      <c r="AFJ193" s="12"/>
      <c r="AFK193" s="12"/>
      <c r="AFL193" s="12"/>
      <c r="AFM193" s="12"/>
      <c r="AFN193" s="12"/>
      <c r="AFO193" s="12"/>
      <c r="AFP193" s="12"/>
      <c r="AFQ193" s="12"/>
      <c r="AFR193" s="12"/>
      <c r="AFS193" s="12"/>
      <c r="AFT193" s="12"/>
      <c r="AFU193" s="12"/>
      <c r="AFV193" s="12"/>
      <c r="AFW193" s="12"/>
      <c r="AFX193" s="12"/>
      <c r="AFY193" s="12"/>
      <c r="AFZ193" s="12"/>
      <c r="AGA193" s="12"/>
      <c r="AGB193" s="12"/>
      <c r="AGC193" s="12"/>
      <c r="AGD193" s="12"/>
      <c r="AGE193" s="12"/>
      <c r="AGF193" s="12"/>
      <c r="AGG193" s="12"/>
      <c r="AGH193" s="12"/>
      <c r="AGI193" s="12"/>
      <c r="AGJ193" s="12"/>
      <c r="AGK193" s="12"/>
      <c r="AGL193" s="12"/>
      <c r="AGM193" s="12"/>
      <c r="AGN193" s="12"/>
      <c r="AGO193" s="12"/>
      <c r="AGP193" s="12"/>
      <c r="AGQ193" s="12"/>
      <c r="AGR193" s="12"/>
      <c r="AGS193" s="12"/>
      <c r="AGT193" s="12"/>
      <c r="AGU193" s="12"/>
      <c r="AGV193" s="12"/>
      <c r="AGW193" s="12"/>
      <c r="AGX193" s="12"/>
      <c r="AGY193" s="12"/>
      <c r="AGZ193" s="12"/>
      <c r="AHA193" s="12"/>
      <c r="AHB193" s="12"/>
      <c r="AHC193" s="12"/>
      <c r="AHD193" s="12"/>
      <c r="AHE193" s="12"/>
      <c r="AHF193" s="12"/>
      <c r="AHG193" s="12"/>
      <c r="AHH193" s="12"/>
      <c r="AHI193" s="12"/>
      <c r="AHJ193" s="12"/>
      <c r="AHK193" s="12"/>
      <c r="AHL193" s="12"/>
      <c r="AHM193" s="12"/>
      <c r="AHN193" s="12"/>
      <c r="AHO193" s="12"/>
      <c r="AHP193" s="12"/>
      <c r="AHQ193" s="12"/>
      <c r="AHR193" s="12"/>
      <c r="AHS193" s="12"/>
      <c r="AHT193" s="12"/>
      <c r="AHU193" s="12"/>
      <c r="AHV193" s="12"/>
      <c r="AHW193" s="12"/>
      <c r="AHX193" s="12"/>
      <c r="AHY193" s="12"/>
      <c r="AHZ193" s="12"/>
      <c r="AIA193" s="12"/>
      <c r="AIB193" s="12"/>
      <c r="AIC193" s="12"/>
      <c r="AID193" s="12"/>
      <c r="AIE193" s="12"/>
      <c r="AIF193" s="12"/>
      <c r="AIG193" s="12"/>
      <c r="AIH193" s="12"/>
      <c r="AII193" s="12"/>
      <c r="AIJ193" s="12"/>
      <c r="AIK193" s="12"/>
      <c r="AIL193" s="12"/>
      <c r="AIM193" s="12"/>
      <c r="AIN193" s="12"/>
      <c r="AIO193" s="12"/>
      <c r="AIP193" s="12"/>
      <c r="AIQ193" s="12"/>
      <c r="AIR193" s="12"/>
      <c r="AIS193" s="12"/>
      <c r="AIT193" s="12"/>
      <c r="AIU193" s="12"/>
      <c r="AIV193" s="12"/>
      <c r="AIW193" s="12"/>
      <c r="AIX193" s="12"/>
      <c r="AIY193" s="12"/>
      <c r="AIZ193" s="12"/>
      <c r="AJA193" s="12"/>
      <c r="AJB193" s="12"/>
      <c r="AJC193" s="12"/>
      <c r="AJD193" s="12"/>
      <c r="AJE193" s="12"/>
      <c r="AJF193" s="12"/>
      <c r="AJG193" s="12"/>
      <c r="AJH193" s="12"/>
      <c r="AJI193" s="12"/>
      <c r="AJJ193" s="12"/>
      <c r="AJK193" s="12"/>
      <c r="AJL193" s="12"/>
      <c r="AJM193" s="12"/>
      <c r="AJN193" s="12"/>
      <c r="AJO193" s="12"/>
      <c r="AJP193" s="12"/>
      <c r="AJQ193" s="12"/>
      <c r="AJR193" s="12"/>
      <c r="AJS193" s="12"/>
      <c r="AJT193" s="12"/>
      <c r="AJU193" s="12"/>
      <c r="AJV193" s="12"/>
      <c r="AJW193" s="12"/>
      <c r="AJX193" s="12"/>
      <c r="AJY193" s="12"/>
      <c r="AJZ193" s="12"/>
      <c r="AKA193" s="12"/>
      <c r="AKB193" s="12"/>
      <c r="AKC193" s="12"/>
      <c r="AKD193" s="12"/>
      <c r="AKE193" s="12"/>
      <c r="AKF193" s="12"/>
      <c r="AKG193" s="12"/>
      <c r="AKH193" s="12"/>
      <c r="AKI193" s="12"/>
      <c r="AKJ193" s="12"/>
      <c r="AKK193" s="12"/>
      <c r="AKL193" s="12"/>
      <c r="AKM193" s="12"/>
      <c r="AKN193" s="12"/>
      <c r="AKO193" s="12"/>
      <c r="AKP193" s="12"/>
      <c r="AKQ193" s="12"/>
      <c r="AKR193" s="12"/>
      <c r="AKS193" s="12"/>
      <c r="AKT193" s="12"/>
      <c r="AKU193" s="12"/>
      <c r="AKV193" s="12"/>
      <c r="AKW193" s="12"/>
      <c r="AKX193" s="12"/>
      <c r="AKY193" s="12"/>
      <c r="AKZ193" s="12"/>
      <c r="ALA193" s="12"/>
      <c r="ALB193" s="12"/>
      <c r="ALC193" s="12"/>
      <c r="ALD193" s="12"/>
      <c r="ALE193" s="12"/>
      <c r="ALF193" s="12"/>
      <c r="ALG193" s="12"/>
      <c r="ALH193" s="12"/>
      <c r="ALI193" s="12"/>
      <c r="ALJ193" s="12"/>
      <c r="ALK193" s="12"/>
      <c r="ALL193" s="12"/>
      <c r="ALM193" s="12"/>
      <c r="ALN193" s="12"/>
      <c r="ALO193" s="12"/>
      <c r="ALP193" s="12"/>
      <c r="ALQ193" s="12"/>
      <c r="ALR193" s="12"/>
      <c r="ALS193" s="12"/>
      <c r="ALT193" s="12"/>
      <c r="ALU193" s="12"/>
      <c r="ALV193" s="12"/>
      <c r="ALW193" s="12"/>
      <c r="ALX193" s="12"/>
      <c r="ALY193" s="12"/>
      <c r="ALZ193" s="12"/>
      <c r="AMA193" s="12"/>
      <c r="AMB193" s="12"/>
      <c r="AMC193" s="12"/>
      <c r="AMD193" s="12"/>
      <c r="AME193" s="12"/>
      <c r="AMF193" s="12"/>
      <c r="AMG193" s="12"/>
      <c r="AMH193" s="12"/>
      <c r="AMI193" s="12"/>
      <c r="AMJ193" s="12"/>
    </row>
    <row r="194" spans="1:1024">
      <c r="A194" s="157"/>
      <c r="B194" s="160"/>
      <c r="C194" s="152"/>
      <c r="D194" s="149"/>
      <c r="E194" s="161"/>
      <c r="F194" s="162"/>
      <c r="G194" s="149"/>
      <c r="H194" s="149"/>
      <c r="I194" s="149"/>
      <c r="J194" s="149"/>
      <c r="K194" s="149"/>
      <c r="L194" s="163"/>
      <c r="M194" s="12"/>
      <c r="N194" s="12"/>
      <c r="O194" s="164"/>
      <c r="P194" s="12"/>
      <c r="Q194" s="155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  <c r="BM194" s="12"/>
      <c r="BN194" s="12"/>
      <c r="BO194" s="12"/>
      <c r="BP194" s="12"/>
      <c r="BQ194" s="12"/>
      <c r="BR194" s="12"/>
      <c r="BS194" s="12"/>
      <c r="BT194" s="12"/>
      <c r="BU194" s="12"/>
      <c r="BV194" s="12"/>
      <c r="BW194" s="12"/>
      <c r="BX194" s="12"/>
      <c r="BY194" s="12"/>
      <c r="BZ194" s="12"/>
      <c r="CA194" s="12"/>
      <c r="CB194" s="12"/>
      <c r="CC194" s="12"/>
      <c r="CD194" s="12"/>
      <c r="CE194" s="12"/>
      <c r="CF194" s="12"/>
      <c r="CG194" s="12"/>
      <c r="CH194" s="12"/>
      <c r="CI194" s="12"/>
      <c r="CJ194" s="12"/>
      <c r="CK194" s="12"/>
      <c r="CL194" s="12"/>
      <c r="CM194" s="12"/>
      <c r="CN194" s="12"/>
      <c r="CO194" s="12"/>
      <c r="CP194" s="12"/>
      <c r="CQ194" s="12"/>
      <c r="CR194" s="12"/>
      <c r="CS194" s="12"/>
      <c r="CT194" s="12"/>
      <c r="CU194" s="12"/>
      <c r="CV194" s="12"/>
      <c r="CW194" s="12"/>
      <c r="CX194" s="12"/>
      <c r="CY194" s="12"/>
      <c r="CZ194" s="12"/>
      <c r="DA194" s="12"/>
      <c r="DB194" s="12"/>
      <c r="DC194" s="12"/>
      <c r="DD194" s="12"/>
      <c r="DE194" s="12"/>
      <c r="DF194" s="12"/>
      <c r="DG194" s="12"/>
      <c r="DH194" s="12"/>
      <c r="DI194" s="12"/>
      <c r="DJ194" s="12"/>
      <c r="DK194" s="12"/>
      <c r="DL194" s="12"/>
      <c r="DM194" s="12"/>
      <c r="DN194" s="12"/>
      <c r="DO194" s="12"/>
      <c r="DP194" s="12"/>
      <c r="DQ194" s="12"/>
      <c r="DR194" s="12"/>
      <c r="DS194" s="12"/>
      <c r="DT194" s="12"/>
      <c r="DU194" s="12"/>
      <c r="DV194" s="12"/>
      <c r="DW194" s="12"/>
      <c r="DX194" s="12"/>
      <c r="DY194" s="12"/>
      <c r="DZ194" s="12"/>
      <c r="EA194" s="12"/>
      <c r="EB194" s="12"/>
      <c r="EC194" s="12"/>
      <c r="ED194" s="12"/>
      <c r="EE194" s="12"/>
      <c r="EF194" s="12"/>
      <c r="EG194" s="12"/>
      <c r="EH194" s="12"/>
      <c r="EI194" s="12"/>
      <c r="EJ194" s="12"/>
      <c r="EK194" s="12"/>
      <c r="EL194" s="12"/>
      <c r="EM194" s="12"/>
      <c r="EN194" s="12"/>
      <c r="EO194" s="12"/>
      <c r="EP194" s="12"/>
      <c r="EQ194" s="12"/>
      <c r="ER194" s="12"/>
      <c r="ES194" s="12"/>
      <c r="ET194" s="12"/>
      <c r="EU194" s="12"/>
      <c r="EV194" s="12"/>
      <c r="EW194" s="12"/>
      <c r="EX194" s="12"/>
      <c r="EY194" s="12"/>
      <c r="EZ194" s="12"/>
      <c r="FA194" s="12"/>
      <c r="FB194" s="12"/>
      <c r="FC194" s="12"/>
      <c r="FD194" s="12"/>
      <c r="FE194" s="12"/>
      <c r="FF194" s="12"/>
      <c r="FG194" s="12"/>
      <c r="FH194" s="12"/>
      <c r="FI194" s="12"/>
      <c r="FJ194" s="12"/>
      <c r="FK194" s="12"/>
      <c r="FL194" s="12"/>
      <c r="FM194" s="12"/>
      <c r="FN194" s="12"/>
      <c r="FO194" s="12"/>
      <c r="FP194" s="12"/>
      <c r="FQ194" s="12"/>
      <c r="FR194" s="12"/>
      <c r="FS194" s="12"/>
      <c r="FT194" s="12"/>
      <c r="FU194" s="12"/>
      <c r="FV194" s="12"/>
      <c r="FW194" s="12"/>
      <c r="FX194" s="12"/>
      <c r="FY194" s="12"/>
      <c r="FZ194" s="12"/>
      <c r="GA194" s="12"/>
      <c r="GB194" s="12"/>
      <c r="GC194" s="12"/>
      <c r="GD194" s="12"/>
      <c r="GE194" s="12"/>
      <c r="GF194" s="12"/>
      <c r="GG194" s="12"/>
      <c r="GH194" s="12"/>
      <c r="GI194" s="12"/>
      <c r="GJ194" s="12"/>
      <c r="GK194" s="12"/>
      <c r="GL194" s="12"/>
      <c r="GM194" s="12"/>
      <c r="GN194" s="12"/>
      <c r="GO194" s="12"/>
      <c r="GP194" s="12"/>
      <c r="GQ194" s="12"/>
      <c r="GR194" s="12"/>
      <c r="GS194" s="12"/>
      <c r="GT194" s="12"/>
      <c r="GU194" s="12"/>
      <c r="GV194" s="12"/>
      <c r="GW194" s="12"/>
      <c r="GX194" s="12"/>
      <c r="GY194" s="12"/>
      <c r="GZ194" s="12"/>
      <c r="HA194" s="12"/>
      <c r="HB194" s="12"/>
      <c r="HC194" s="12"/>
      <c r="HD194" s="12"/>
      <c r="HE194" s="12"/>
      <c r="HF194" s="12"/>
      <c r="HG194" s="12"/>
      <c r="HH194" s="12"/>
      <c r="HI194" s="12"/>
      <c r="HJ194" s="12"/>
      <c r="HK194" s="12"/>
      <c r="HL194" s="12"/>
      <c r="HM194" s="12"/>
      <c r="HN194" s="12"/>
      <c r="HO194" s="12"/>
      <c r="HP194" s="12"/>
      <c r="HQ194" s="12"/>
      <c r="HR194" s="12"/>
      <c r="HS194" s="12"/>
      <c r="HT194" s="12"/>
      <c r="HU194" s="12"/>
      <c r="HV194" s="12"/>
      <c r="HW194" s="12"/>
      <c r="HX194" s="12"/>
      <c r="HY194" s="12"/>
      <c r="HZ194" s="12"/>
      <c r="IA194" s="12"/>
      <c r="IB194" s="12"/>
      <c r="IC194" s="12"/>
      <c r="ID194" s="12"/>
      <c r="IE194" s="12"/>
      <c r="IF194" s="12"/>
      <c r="IG194" s="12"/>
      <c r="IH194" s="12"/>
      <c r="II194" s="12"/>
      <c r="IJ194" s="12"/>
      <c r="IK194" s="12"/>
      <c r="IL194" s="12"/>
      <c r="IM194" s="12"/>
      <c r="IN194" s="12"/>
      <c r="IO194" s="12"/>
      <c r="IP194" s="12"/>
      <c r="IQ194" s="12"/>
      <c r="IR194" s="12"/>
      <c r="IS194" s="12"/>
      <c r="IT194" s="12"/>
      <c r="IU194" s="12"/>
      <c r="IV194" s="12"/>
      <c r="IW194" s="12"/>
      <c r="IX194" s="12"/>
      <c r="IY194" s="12"/>
      <c r="IZ194" s="12"/>
      <c r="JA194" s="12"/>
      <c r="JB194" s="12"/>
      <c r="JC194" s="12"/>
      <c r="JD194" s="12"/>
      <c r="JE194" s="12"/>
      <c r="JF194" s="12"/>
      <c r="JG194" s="12"/>
      <c r="JH194" s="12"/>
      <c r="JI194" s="12"/>
      <c r="JJ194" s="12"/>
      <c r="JK194" s="12"/>
      <c r="JL194" s="12"/>
      <c r="JM194" s="12"/>
      <c r="JN194" s="12"/>
      <c r="JO194" s="12"/>
      <c r="JP194" s="12"/>
      <c r="JQ194" s="12"/>
      <c r="JR194" s="12"/>
      <c r="JS194" s="12"/>
      <c r="JT194" s="12"/>
      <c r="JU194" s="12"/>
      <c r="JV194" s="12"/>
      <c r="JW194" s="12"/>
      <c r="JX194" s="12"/>
      <c r="JY194" s="12"/>
      <c r="JZ194" s="12"/>
      <c r="KA194" s="12"/>
      <c r="KB194" s="12"/>
      <c r="KC194" s="12"/>
      <c r="KD194" s="12"/>
      <c r="KE194" s="12"/>
      <c r="KF194" s="12"/>
      <c r="KG194" s="12"/>
      <c r="KH194" s="12"/>
      <c r="KI194" s="12"/>
      <c r="KJ194" s="12"/>
      <c r="KK194" s="12"/>
      <c r="KL194" s="12"/>
      <c r="KM194" s="12"/>
      <c r="KN194" s="12"/>
      <c r="KO194" s="12"/>
      <c r="KP194" s="12"/>
      <c r="KQ194" s="12"/>
      <c r="KR194" s="12"/>
      <c r="KS194" s="12"/>
      <c r="KT194" s="12"/>
      <c r="KU194" s="12"/>
      <c r="KV194" s="12"/>
      <c r="KW194" s="12"/>
      <c r="KX194" s="12"/>
      <c r="KY194" s="12"/>
      <c r="KZ194" s="12"/>
      <c r="LA194" s="12"/>
      <c r="LB194" s="12"/>
      <c r="LC194" s="12"/>
      <c r="LD194" s="12"/>
      <c r="LE194" s="12"/>
      <c r="LF194" s="12"/>
      <c r="LG194" s="12"/>
      <c r="LH194" s="12"/>
      <c r="LI194" s="12"/>
      <c r="LJ194" s="12"/>
      <c r="LK194" s="12"/>
      <c r="LL194" s="12"/>
      <c r="LM194" s="12"/>
      <c r="LN194" s="12"/>
      <c r="LO194" s="12"/>
      <c r="LP194" s="12"/>
      <c r="LQ194" s="12"/>
      <c r="LR194" s="12"/>
      <c r="LS194" s="12"/>
      <c r="LT194" s="12"/>
      <c r="LU194" s="12"/>
      <c r="LV194" s="12"/>
      <c r="LW194" s="12"/>
      <c r="LX194" s="12"/>
      <c r="LY194" s="12"/>
      <c r="LZ194" s="12"/>
      <c r="MA194" s="12"/>
      <c r="MB194" s="12"/>
      <c r="MC194" s="12"/>
      <c r="MD194" s="12"/>
      <c r="ME194" s="12"/>
      <c r="MF194" s="12"/>
      <c r="MG194" s="12"/>
      <c r="MH194" s="12"/>
      <c r="MI194" s="12"/>
      <c r="MJ194" s="12"/>
      <c r="MK194" s="12"/>
      <c r="ML194" s="12"/>
      <c r="MM194" s="12"/>
      <c r="MN194" s="12"/>
      <c r="MO194" s="12"/>
      <c r="MP194" s="12"/>
      <c r="MQ194" s="12"/>
      <c r="MR194" s="12"/>
      <c r="MS194" s="12"/>
      <c r="MT194" s="12"/>
      <c r="MU194" s="12"/>
      <c r="MV194" s="12"/>
      <c r="MW194" s="12"/>
      <c r="MX194" s="12"/>
      <c r="MY194" s="12"/>
      <c r="MZ194" s="12"/>
      <c r="NA194" s="12"/>
      <c r="NB194" s="12"/>
      <c r="NC194" s="12"/>
      <c r="ND194" s="12"/>
      <c r="NE194" s="12"/>
      <c r="NF194" s="12"/>
      <c r="NG194" s="12"/>
      <c r="NH194" s="12"/>
      <c r="NI194" s="12"/>
      <c r="NJ194" s="12"/>
      <c r="NK194" s="12"/>
      <c r="NL194" s="12"/>
      <c r="NM194" s="12"/>
      <c r="NN194" s="12"/>
      <c r="NO194" s="12"/>
      <c r="NP194" s="12"/>
      <c r="NQ194" s="12"/>
      <c r="NR194" s="12"/>
      <c r="NS194" s="12"/>
      <c r="NT194" s="12"/>
      <c r="NU194" s="12"/>
      <c r="NV194" s="12"/>
      <c r="NW194" s="12"/>
      <c r="NX194" s="12"/>
      <c r="NY194" s="12"/>
      <c r="NZ194" s="12"/>
      <c r="OA194" s="12"/>
      <c r="OB194" s="12"/>
      <c r="OC194" s="12"/>
      <c r="OD194" s="12"/>
      <c r="OE194" s="12"/>
      <c r="OF194" s="12"/>
      <c r="OG194" s="12"/>
      <c r="OH194" s="12"/>
      <c r="OI194" s="12"/>
      <c r="OJ194" s="12"/>
      <c r="OK194" s="12"/>
      <c r="OL194" s="12"/>
      <c r="OM194" s="12"/>
      <c r="ON194" s="12"/>
      <c r="OO194" s="12"/>
      <c r="OP194" s="12"/>
      <c r="OQ194" s="12"/>
      <c r="OR194" s="12"/>
      <c r="OS194" s="12"/>
      <c r="OT194" s="12"/>
      <c r="OU194" s="12"/>
      <c r="OV194" s="12"/>
      <c r="OW194" s="12"/>
      <c r="OX194" s="12"/>
      <c r="OY194" s="12"/>
      <c r="OZ194" s="12"/>
      <c r="PA194" s="12"/>
      <c r="PB194" s="12"/>
      <c r="PC194" s="12"/>
      <c r="PD194" s="12"/>
      <c r="PE194" s="12"/>
      <c r="PF194" s="12"/>
      <c r="PG194" s="12"/>
      <c r="PH194" s="12"/>
      <c r="PI194" s="12"/>
      <c r="PJ194" s="12"/>
      <c r="PK194" s="12"/>
      <c r="PL194" s="12"/>
      <c r="PM194" s="12"/>
      <c r="PN194" s="12"/>
      <c r="PO194" s="12"/>
      <c r="PP194" s="12"/>
      <c r="PQ194" s="12"/>
      <c r="PR194" s="12"/>
      <c r="PS194" s="12"/>
      <c r="PT194" s="12"/>
      <c r="PU194" s="12"/>
      <c r="PV194" s="12"/>
      <c r="PW194" s="12"/>
      <c r="PX194" s="12"/>
      <c r="PY194" s="12"/>
      <c r="PZ194" s="12"/>
      <c r="QA194" s="12"/>
      <c r="QB194" s="12"/>
      <c r="QC194" s="12"/>
      <c r="QD194" s="12"/>
      <c r="QE194" s="12"/>
      <c r="QF194" s="12"/>
      <c r="QG194" s="12"/>
      <c r="QH194" s="12"/>
      <c r="QI194" s="12"/>
      <c r="QJ194" s="12"/>
      <c r="QK194" s="12"/>
      <c r="QL194" s="12"/>
      <c r="QM194" s="12"/>
      <c r="QN194" s="12"/>
      <c r="QO194" s="12"/>
      <c r="QP194" s="12"/>
      <c r="QQ194" s="12"/>
      <c r="QR194" s="12"/>
      <c r="QS194" s="12"/>
      <c r="QT194" s="12"/>
      <c r="QU194" s="12"/>
      <c r="QV194" s="12"/>
      <c r="QW194" s="12"/>
      <c r="QX194" s="12"/>
      <c r="QY194" s="12"/>
      <c r="QZ194" s="12"/>
      <c r="RA194" s="12"/>
      <c r="RB194" s="12"/>
      <c r="RC194" s="12"/>
      <c r="RD194" s="12"/>
      <c r="RE194" s="12"/>
      <c r="RF194" s="12"/>
      <c r="RG194" s="12"/>
      <c r="RH194" s="12"/>
      <c r="RI194" s="12"/>
      <c r="RJ194" s="12"/>
      <c r="RK194" s="12"/>
      <c r="RL194" s="12"/>
      <c r="RM194" s="12"/>
      <c r="RN194" s="12"/>
      <c r="RO194" s="12"/>
      <c r="RP194" s="12"/>
      <c r="RQ194" s="12"/>
      <c r="RR194" s="12"/>
      <c r="RS194" s="12"/>
      <c r="RT194" s="12"/>
      <c r="RU194" s="12"/>
      <c r="RV194" s="12"/>
      <c r="RW194" s="12"/>
      <c r="RX194" s="12"/>
      <c r="RY194" s="12"/>
      <c r="RZ194" s="12"/>
      <c r="SA194" s="12"/>
      <c r="SB194" s="12"/>
      <c r="SC194" s="12"/>
      <c r="SD194" s="12"/>
      <c r="SE194" s="12"/>
      <c r="SF194" s="12"/>
      <c r="SG194" s="12"/>
      <c r="SH194" s="12"/>
      <c r="SI194" s="12"/>
      <c r="SJ194" s="12"/>
      <c r="SK194" s="12"/>
      <c r="SL194" s="12"/>
      <c r="SM194" s="12"/>
      <c r="SN194" s="12"/>
      <c r="SO194" s="12"/>
      <c r="SP194" s="12"/>
      <c r="SQ194" s="12"/>
      <c r="SR194" s="12"/>
      <c r="SS194" s="12"/>
      <c r="ST194" s="12"/>
      <c r="SU194" s="12"/>
      <c r="SV194" s="12"/>
      <c r="SW194" s="12"/>
      <c r="SX194" s="12"/>
      <c r="SY194" s="12"/>
      <c r="SZ194" s="12"/>
      <c r="TA194" s="12"/>
      <c r="TB194" s="12"/>
      <c r="TC194" s="12"/>
      <c r="TD194" s="12"/>
      <c r="TE194" s="12"/>
      <c r="TF194" s="12"/>
      <c r="TG194" s="12"/>
      <c r="TH194" s="12"/>
      <c r="TI194" s="12"/>
      <c r="TJ194" s="12"/>
      <c r="TK194" s="12"/>
      <c r="TL194" s="12"/>
      <c r="TM194" s="12"/>
      <c r="TN194" s="12"/>
      <c r="TO194" s="12"/>
      <c r="TP194" s="12"/>
      <c r="TQ194" s="12"/>
      <c r="TR194" s="12"/>
      <c r="TS194" s="12"/>
      <c r="TT194" s="12"/>
      <c r="TU194" s="12"/>
      <c r="TV194" s="12"/>
      <c r="TW194" s="12"/>
      <c r="TX194" s="12"/>
      <c r="TY194" s="12"/>
      <c r="TZ194" s="12"/>
      <c r="UA194" s="12"/>
      <c r="UB194" s="12"/>
      <c r="UC194" s="12"/>
      <c r="UD194" s="12"/>
      <c r="UE194" s="12"/>
      <c r="UF194" s="12"/>
      <c r="UG194" s="12"/>
      <c r="UH194" s="12"/>
      <c r="UI194" s="12"/>
      <c r="UJ194" s="12"/>
      <c r="UK194" s="12"/>
      <c r="UL194" s="12"/>
      <c r="UM194" s="12"/>
      <c r="UN194" s="12"/>
      <c r="UO194" s="12"/>
      <c r="UP194" s="12"/>
      <c r="UQ194" s="12"/>
      <c r="UR194" s="12"/>
      <c r="US194" s="12"/>
      <c r="UT194" s="12"/>
      <c r="UU194" s="12"/>
      <c r="UV194" s="12"/>
      <c r="UW194" s="12"/>
      <c r="UX194" s="12"/>
      <c r="UY194" s="12"/>
      <c r="UZ194" s="12"/>
      <c r="VA194" s="12"/>
      <c r="VB194" s="12"/>
      <c r="VC194" s="12"/>
      <c r="VD194" s="12"/>
      <c r="VE194" s="12"/>
      <c r="VF194" s="12"/>
      <c r="VG194" s="12"/>
      <c r="VH194" s="12"/>
      <c r="VI194" s="12"/>
      <c r="VJ194" s="12"/>
      <c r="VK194" s="12"/>
      <c r="VL194" s="12"/>
      <c r="VM194" s="12"/>
      <c r="VN194" s="12"/>
      <c r="VO194" s="12"/>
      <c r="VP194" s="12"/>
      <c r="VQ194" s="12"/>
      <c r="VR194" s="12"/>
      <c r="VS194" s="12"/>
      <c r="VT194" s="12"/>
      <c r="VU194" s="12"/>
      <c r="VV194" s="12"/>
      <c r="VW194" s="12"/>
      <c r="VX194" s="12"/>
      <c r="VY194" s="12"/>
      <c r="VZ194" s="12"/>
      <c r="WA194" s="12"/>
      <c r="WB194" s="12"/>
      <c r="WC194" s="12"/>
      <c r="WD194" s="12"/>
      <c r="WE194" s="12"/>
      <c r="WF194" s="12"/>
      <c r="WG194" s="12"/>
      <c r="WH194" s="12"/>
      <c r="WI194" s="12"/>
      <c r="WJ194" s="12"/>
      <c r="WK194" s="12"/>
      <c r="WL194" s="12"/>
      <c r="WM194" s="12"/>
      <c r="WN194" s="12"/>
      <c r="WO194" s="12"/>
      <c r="WP194" s="12"/>
      <c r="WQ194" s="12"/>
      <c r="WR194" s="12"/>
      <c r="WS194" s="12"/>
      <c r="WT194" s="12"/>
      <c r="WU194" s="12"/>
      <c r="WV194" s="12"/>
      <c r="WW194" s="12"/>
      <c r="WX194" s="12"/>
      <c r="WY194" s="12"/>
      <c r="WZ194" s="12"/>
      <c r="XA194" s="12"/>
      <c r="XB194" s="12"/>
      <c r="XC194" s="12"/>
      <c r="XD194" s="12"/>
      <c r="XE194" s="12"/>
      <c r="XF194" s="12"/>
      <c r="XG194" s="12"/>
      <c r="XH194" s="12"/>
      <c r="XI194" s="12"/>
      <c r="XJ194" s="12"/>
      <c r="XK194" s="12"/>
      <c r="XL194" s="12"/>
      <c r="XM194" s="12"/>
      <c r="XN194" s="12"/>
      <c r="XO194" s="12"/>
      <c r="XP194" s="12"/>
      <c r="XQ194" s="12"/>
      <c r="XR194" s="12"/>
      <c r="XS194" s="12"/>
      <c r="XT194" s="12"/>
      <c r="XU194" s="12"/>
      <c r="XV194" s="12"/>
      <c r="XW194" s="12"/>
      <c r="XX194" s="12"/>
      <c r="XY194" s="12"/>
      <c r="XZ194" s="12"/>
      <c r="YA194" s="12"/>
      <c r="YB194" s="12"/>
      <c r="YC194" s="12"/>
      <c r="YD194" s="12"/>
      <c r="YE194" s="12"/>
      <c r="YF194" s="12"/>
      <c r="YG194" s="12"/>
      <c r="YH194" s="12"/>
      <c r="YI194" s="12"/>
      <c r="YJ194" s="12"/>
      <c r="YK194" s="12"/>
      <c r="YL194" s="12"/>
      <c r="YM194" s="12"/>
      <c r="YN194" s="12"/>
      <c r="YO194" s="12"/>
      <c r="YP194" s="12"/>
      <c r="YQ194" s="12"/>
      <c r="YR194" s="12"/>
      <c r="YS194" s="12"/>
      <c r="YT194" s="12"/>
      <c r="YU194" s="12"/>
      <c r="YV194" s="12"/>
      <c r="YW194" s="12"/>
      <c r="YX194" s="12"/>
      <c r="YY194" s="12"/>
      <c r="YZ194" s="12"/>
      <c r="ZA194" s="12"/>
      <c r="ZB194" s="12"/>
      <c r="ZC194" s="12"/>
      <c r="ZD194" s="12"/>
      <c r="ZE194" s="12"/>
      <c r="ZF194" s="12"/>
      <c r="ZG194" s="12"/>
      <c r="ZH194" s="12"/>
      <c r="ZI194" s="12"/>
      <c r="ZJ194" s="12"/>
      <c r="ZK194" s="12"/>
      <c r="ZL194" s="12"/>
      <c r="ZM194" s="12"/>
      <c r="ZN194" s="12"/>
      <c r="ZO194" s="12"/>
      <c r="ZP194" s="12"/>
      <c r="ZQ194" s="12"/>
      <c r="ZR194" s="12"/>
      <c r="ZS194" s="12"/>
      <c r="ZT194" s="12"/>
      <c r="ZU194" s="12"/>
      <c r="ZV194" s="12"/>
      <c r="ZW194" s="12"/>
      <c r="ZX194" s="12"/>
      <c r="ZY194" s="12"/>
      <c r="ZZ194" s="12"/>
      <c r="AAA194" s="12"/>
      <c r="AAB194" s="12"/>
      <c r="AAC194" s="12"/>
      <c r="AAD194" s="12"/>
      <c r="AAE194" s="12"/>
      <c r="AAF194" s="12"/>
      <c r="AAG194" s="12"/>
      <c r="AAH194" s="12"/>
      <c r="AAI194" s="12"/>
      <c r="AAJ194" s="12"/>
      <c r="AAK194" s="12"/>
      <c r="AAL194" s="12"/>
      <c r="AAM194" s="12"/>
      <c r="AAN194" s="12"/>
      <c r="AAO194" s="12"/>
      <c r="AAP194" s="12"/>
      <c r="AAQ194" s="12"/>
      <c r="AAR194" s="12"/>
      <c r="AAS194" s="12"/>
      <c r="AAT194" s="12"/>
      <c r="AAU194" s="12"/>
      <c r="AAV194" s="12"/>
      <c r="AAW194" s="12"/>
      <c r="AAX194" s="12"/>
      <c r="AAY194" s="12"/>
      <c r="AAZ194" s="12"/>
      <c r="ABA194" s="12"/>
      <c r="ABB194" s="12"/>
      <c r="ABC194" s="12"/>
      <c r="ABD194" s="12"/>
      <c r="ABE194" s="12"/>
      <c r="ABF194" s="12"/>
      <c r="ABG194" s="12"/>
      <c r="ABH194" s="12"/>
      <c r="ABI194" s="12"/>
      <c r="ABJ194" s="12"/>
      <c r="ABK194" s="12"/>
      <c r="ABL194" s="12"/>
      <c r="ABM194" s="12"/>
      <c r="ABN194" s="12"/>
      <c r="ABO194" s="12"/>
      <c r="ABP194" s="12"/>
      <c r="ABQ194" s="12"/>
      <c r="ABR194" s="12"/>
      <c r="ABS194" s="12"/>
      <c r="ABT194" s="12"/>
      <c r="ABU194" s="12"/>
      <c r="ABV194" s="12"/>
      <c r="ABW194" s="12"/>
      <c r="ABX194" s="12"/>
      <c r="ABY194" s="12"/>
      <c r="ABZ194" s="12"/>
      <c r="ACA194" s="12"/>
      <c r="ACB194" s="12"/>
      <c r="ACC194" s="12"/>
      <c r="ACD194" s="12"/>
      <c r="ACE194" s="12"/>
      <c r="ACF194" s="12"/>
      <c r="ACG194" s="12"/>
      <c r="ACH194" s="12"/>
      <c r="ACI194" s="12"/>
      <c r="ACJ194" s="12"/>
      <c r="ACK194" s="12"/>
      <c r="ACL194" s="12"/>
      <c r="ACM194" s="12"/>
      <c r="ACN194" s="12"/>
      <c r="ACO194" s="12"/>
      <c r="ACP194" s="12"/>
      <c r="ACQ194" s="12"/>
      <c r="ACR194" s="12"/>
      <c r="ACS194" s="12"/>
      <c r="ACT194" s="12"/>
      <c r="ACU194" s="12"/>
      <c r="ACV194" s="12"/>
      <c r="ACW194" s="12"/>
      <c r="ACX194" s="12"/>
      <c r="ACY194" s="12"/>
      <c r="ACZ194" s="12"/>
      <c r="ADA194" s="12"/>
      <c r="ADB194" s="12"/>
      <c r="ADC194" s="12"/>
      <c r="ADD194" s="12"/>
      <c r="ADE194" s="12"/>
      <c r="ADF194" s="12"/>
      <c r="ADG194" s="12"/>
      <c r="ADH194" s="12"/>
      <c r="ADI194" s="12"/>
      <c r="ADJ194" s="12"/>
      <c r="ADK194" s="12"/>
      <c r="ADL194" s="12"/>
      <c r="ADM194" s="12"/>
      <c r="ADN194" s="12"/>
      <c r="ADO194" s="12"/>
      <c r="ADP194" s="12"/>
      <c r="ADQ194" s="12"/>
      <c r="ADR194" s="12"/>
      <c r="ADS194" s="12"/>
      <c r="ADT194" s="12"/>
      <c r="ADU194" s="12"/>
      <c r="ADV194" s="12"/>
      <c r="ADW194" s="12"/>
      <c r="ADX194" s="12"/>
      <c r="ADY194" s="12"/>
      <c r="ADZ194" s="12"/>
      <c r="AEA194" s="12"/>
      <c r="AEB194" s="12"/>
      <c r="AEC194" s="12"/>
      <c r="AED194" s="12"/>
      <c r="AEE194" s="12"/>
      <c r="AEF194" s="12"/>
      <c r="AEG194" s="12"/>
      <c r="AEH194" s="12"/>
      <c r="AEI194" s="12"/>
      <c r="AEJ194" s="12"/>
      <c r="AEK194" s="12"/>
      <c r="AEL194" s="12"/>
      <c r="AEM194" s="12"/>
      <c r="AEN194" s="12"/>
      <c r="AEO194" s="12"/>
      <c r="AEP194" s="12"/>
      <c r="AEQ194" s="12"/>
      <c r="AER194" s="12"/>
      <c r="AES194" s="12"/>
      <c r="AET194" s="12"/>
      <c r="AEU194" s="12"/>
      <c r="AEV194" s="12"/>
      <c r="AEW194" s="12"/>
      <c r="AEX194" s="12"/>
      <c r="AEY194" s="12"/>
      <c r="AEZ194" s="12"/>
      <c r="AFA194" s="12"/>
      <c r="AFB194" s="12"/>
      <c r="AFC194" s="12"/>
      <c r="AFD194" s="12"/>
      <c r="AFE194" s="12"/>
      <c r="AFF194" s="12"/>
      <c r="AFG194" s="12"/>
      <c r="AFH194" s="12"/>
      <c r="AFI194" s="12"/>
      <c r="AFJ194" s="12"/>
      <c r="AFK194" s="12"/>
      <c r="AFL194" s="12"/>
      <c r="AFM194" s="12"/>
      <c r="AFN194" s="12"/>
      <c r="AFO194" s="12"/>
      <c r="AFP194" s="12"/>
      <c r="AFQ194" s="12"/>
      <c r="AFR194" s="12"/>
      <c r="AFS194" s="12"/>
      <c r="AFT194" s="12"/>
      <c r="AFU194" s="12"/>
      <c r="AFV194" s="12"/>
      <c r="AFW194" s="12"/>
      <c r="AFX194" s="12"/>
      <c r="AFY194" s="12"/>
      <c r="AFZ194" s="12"/>
      <c r="AGA194" s="12"/>
      <c r="AGB194" s="12"/>
      <c r="AGC194" s="12"/>
      <c r="AGD194" s="12"/>
      <c r="AGE194" s="12"/>
      <c r="AGF194" s="12"/>
      <c r="AGG194" s="12"/>
      <c r="AGH194" s="12"/>
      <c r="AGI194" s="12"/>
      <c r="AGJ194" s="12"/>
      <c r="AGK194" s="12"/>
      <c r="AGL194" s="12"/>
      <c r="AGM194" s="12"/>
      <c r="AGN194" s="12"/>
      <c r="AGO194" s="12"/>
      <c r="AGP194" s="12"/>
      <c r="AGQ194" s="12"/>
      <c r="AGR194" s="12"/>
      <c r="AGS194" s="12"/>
      <c r="AGT194" s="12"/>
      <c r="AGU194" s="12"/>
      <c r="AGV194" s="12"/>
      <c r="AGW194" s="12"/>
      <c r="AGX194" s="12"/>
      <c r="AGY194" s="12"/>
      <c r="AGZ194" s="12"/>
      <c r="AHA194" s="12"/>
      <c r="AHB194" s="12"/>
      <c r="AHC194" s="12"/>
      <c r="AHD194" s="12"/>
      <c r="AHE194" s="12"/>
      <c r="AHF194" s="12"/>
      <c r="AHG194" s="12"/>
      <c r="AHH194" s="12"/>
      <c r="AHI194" s="12"/>
      <c r="AHJ194" s="12"/>
      <c r="AHK194" s="12"/>
      <c r="AHL194" s="12"/>
      <c r="AHM194" s="12"/>
      <c r="AHN194" s="12"/>
      <c r="AHO194" s="12"/>
      <c r="AHP194" s="12"/>
      <c r="AHQ194" s="12"/>
      <c r="AHR194" s="12"/>
      <c r="AHS194" s="12"/>
      <c r="AHT194" s="12"/>
      <c r="AHU194" s="12"/>
      <c r="AHV194" s="12"/>
      <c r="AHW194" s="12"/>
      <c r="AHX194" s="12"/>
      <c r="AHY194" s="12"/>
      <c r="AHZ194" s="12"/>
      <c r="AIA194" s="12"/>
      <c r="AIB194" s="12"/>
      <c r="AIC194" s="12"/>
      <c r="AID194" s="12"/>
      <c r="AIE194" s="12"/>
      <c r="AIF194" s="12"/>
      <c r="AIG194" s="12"/>
      <c r="AIH194" s="12"/>
      <c r="AII194" s="12"/>
      <c r="AIJ194" s="12"/>
      <c r="AIK194" s="12"/>
      <c r="AIL194" s="12"/>
      <c r="AIM194" s="12"/>
      <c r="AIN194" s="12"/>
      <c r="AIO194" s="12"/>
      <c r="AIP194" s="12"/>
      <c r="AIQ194" s="12"/>
      <c r="AIR194" s="12"/>
      <c r="AIS194" s="12"/>
      <c r="AIT194" s="12"/>
      <c r="AIU194" s="12"/>
      <c r="AIV194" s="12"/>
      <c r="AIW194" s="12"/>
      <c r="AIX194" s="12"/>
      <c r="AIY194" s="12"/>
      <c r="AIZ194" s="12"/>
      <c r="AJA194" s="12"/>
      <c r="AJB194" s="12"/>
      <c r="AJC194" s="12"/>
      <c r="AJD194" s="12"/>
      <c r="AJE194" s="12"/>
      <c r="AJF194" s="12"/>
      <c r="AJG194" s="12"/>
      <c r="AJH194" s="12"/>
      <c r="AJI194" s="12"/>
      <c r="AJJ194" s="12"/>
      <c r="AJK194" s="12"/>
      <c r="AJL194" s="12"/>
      <c r="AJM194" s="12"/>
      <c r="AJN194" s="12"/>
      <c r="AJO194" s="12"/>
      <c r="AJP194" s="12"/>
      <c r="AJQ194" s="12"/>
      <c r="AJR194" s="12"/>
      <c r="AJS194" s="12"/>
      <c r="AJT194" s="12"/>
      <c r="AJU194" s="12"/>
      <c r="AJV194" s="12"/>
      <c r="AJW194" s="12"/>
      <c r="AJX194" s="12"/>
      <c r="AJY194" s="12"/>
      <c r="AJZ194" s="12"/>
      <c r="AKA194" s="12"/>
      <c r="AKB194" s="12"/>
      <c r="AKC194" s="12"/>
      <c r="AKD194" s="12"/>
      <c r="AKE194" s="12"/>
      <c r="AKF194" s="12"/>
      <c r="AKG194" s="12"/>
      <c r="AKH194" s="12"/>
      <c r="AKI194" s="12"/>
      <c r="AKJ194" s="12"/>
      <c r="AKK194" s="12"/>
      <c r="AKL194" s="12"/>
      <c r="AKM194" s="12"/>
      <c r="AKN194" s="12"/>
      <c r="AKO194" s="12"/>
      <c r="AKP194" s="12"/>
      <c r="AKQ194" s="12"/>
      <c r="AKR194" s="12"/>
      <c r="AKS194" s="12"/>
      <c r="AKT194" s="12"/>
      <c r="AKU194" s="12"/>
      <c r="AKV194" s="12"/>
      <c r="AKW194" s="12"/>
      <c r="AKX194" s="12"/>
      <c r="AKY194" s="12"/>
      <c r="AKZ194" s="12"/>
      <c r="ALA194" s="12"/>
      <c r="ALB194" s="12"/>
      <c r="ALC194" s="12"/>
      <c r="ALD194" s="12"/>
      <c r="ALE194" s="12"/>
      <c r="ALF194" s="12"/>
      <c r="ALG194" s="12"/>
      <c r="ALH194" s="12"/>
      <c r="ALI194" s="12"/>
      <c r="ALJ194" s="12"/>
      <c r="ALK194" s="12"/>
      <c r="ALL194" s="12"/>
      <c r="ALM194" s="12"/>
      <c r="ALN194" s="12"/>
      <c r="ALO194" s="12"/>
      <c r="ALP194" s="12"/>
      <c r="ALQ194" s="12"/>
      <c r="ALR194" s="12"/>
      <c r="ALS194" s="12"/>
      <c r="ALT194" s="12"/>
      <c r="ALU194" s="12"/>
      <c r="ALV194" s="12"/>
      <c r="ALW194" s="12"/>
      <c r="ALX194" s="12"/>
      <c r="ALY194" s="12"/>
      <c r="ALZ194" s="12"/>
      <c r="AMA194" s="12"/>
      <c r="AMB194" s="12"/>
      <c r="AMC194" s="12"/>
      <c r="AMD194" s="12"/>
      <c r="AME194" s="12"/>
      <c r="AMF194" s="12"/>
      <c r="AMG194" s="12"/>
      <c r="AMH194" s="12"/>
      <c r="AMI194" s="12"/>
      <c r="AMJ194" s="12"/>
    </row>
    <row r="195" spans="1:1024">
      <c r="A195" s="157"/>
      <c r="B195" s="165" t="s">
        <v>143</v>
      </c>
      <c r="C195" s="152"/>
      <c r="D195" s="149"/>
      <c r="E195" s="161"/>
      <c r="F195" s="162"/>
      <c r="G195" s="149"/>
      <c r="H195" s="149"/>
      <c r="I195" s="149"/>
      <c r="J195" s="149"/>
      <c r="K195" s="149"/>
      <c r="L195" s="163"/>
      <c r="M195" s="12"/>
      <c r="N195" s="12"/>
      <c r="O195" s="164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2"/>
      <c r="BN195" s="12"/>
      <c r="BO195" s="12"/>
      <c r="BP195" s="12"/>
      <c r="BQ195" s="12"/>
      <c r="BR195" s="12"/>
      <c r="BS195" s="12"/>
      <c r="BT195" s="12"/>
      <c r="BU195" s="12"/>
      <c r="BV195" s="12"/>
      <c r="BW195" s="12"/>
      <c r="BX195" s="12"/>
      <c r="BY195" s="12"/>
      <c r="BZ195" s="12"/>
      <c r="CA195" s="12"/>
      <c r="CB195" s="12"/>
      <c r="CC195" s="12"/>
      <c r="CD195" s="12"/>
      <c r="CE195" s="12"/>
      <c r="CF195" s="12"/>
      <c r="CG195" s="12"/>
      <c r="CH195" s="12"/>
      <c r="CI195" s="12"/>
      <c r="CJ195" s="12"/>
      <c r="CK195" s="12"/>
      <c r="CL195" s="12"/>
      <c r="CM195" s="12"/>
      <c r="CN195" s="12"/>
      <c r="CO195" s="12"/>
      <c r="CP195" s="12"/>
      <c r="CQ195" s="12"/>
      <c r="CR195" s="12"/>
      <c r="CS195" s="12"/>
      <c r="CT195" s="12"/>
      <c r="CU195" s="12"/>
      <c r="CV195" s="12"/>
      <c r="CW195" s="12"/>
      <c r="CX195" s="12"/>
      <c r="CY195" s="12"/>
      <c r="CZ195" s="12"/>
      <c r="DA195" s="12"/>
      <c r="DB195" s="12"/>
      <c r="DC195" s="12"/>
      <c r="DD195" s="12"/>
      <c r="DE195" s="12"/>
      <c r="DF195" s="12"/>
      <c r="DG195" s="12"/>
      <c r="DH195" s="12"/>
      <c r="DI195" s="12"/>
      <c r="DJ195" s="12"/>
      <c r="DK195" s="12"/>
      <c r="DL195" s="12"/>
      <c r="DM195" s="12"/>
      <c r="DN195" s="12"/>
      <c r="DO195" s="12"/>
      <c r="DP195" s="12"/>
      <c r="DQ195" s="12"/>
      <c r="DR195" s="12"/>
      <c r="DS195" s="12"/>
      <c r="DT195" s="12"/>
      <c r="DU195" s="12"/>
      <c r="DV195" s="12"/>
      <c r="DW195" s="12"/>
      <c r="DX195" s="12"/>
      <c r="DY195" s="12"/>
      <c r="DZ195" s="12"/>
      <c r="EA195" s="12"/>
      <c r="EB195" s="12"/>
      <c r="EC195" s="12"/>
      <c r="ED195" s="12"/>
      <c r="EE195" s="12"/>
      <c r="EF195" s="12"/>
      <c r="EG195" s="12"/>
      <c r="EH195" s="12"/>
      <c r="EI195" s="12"/>
      <c r="EJ195" s="12"/>
      <c r="EK195" s="12"/>
      <c r="EL195" s="12"/>
      <c r="EM195" s="12"/>
      <c r="EN195" s="12"/>
      <c r="EO195" s="12"/>
      <c r="EP195" s="12"/>
      <c r="EQ195" s="12"/>
      <c r="ER195" s="12"/>
      <c r="ES195" s="12"/>
      <c r="ET195" s="12"/>
      <c r="EU195" s="12"/>
      <c r="EV195" s="12"/>
      <c r="EW195" s="12"/>
      <c r="EX195" s="12"/>
      <c r="EY195" s="12"/>
      <c r="EZ195" s="12"/>
      <c r="FA195" s="12"/>
      <c r="FB195" s="12"/>
      <c r="FC195" s="12"/>
      <c r="FD195" s="12"/>
      <c r="FE195" s="12"/>
      <c r="FF195" s="12"/>
      <c r="FG195" s="12"/>
      <c r="FH195" s="12"/>
      <c r="FI195" s="12"/>
      <c r="FJ195" s="12"/>
      <c r="FK195" s="12"/>
      <c r="FL195" s="12"/>
      <c r="FM195" s="12"/>
      <c r="FN195" s="12"/>
      <c r="FO195" s="12"/>
      <c r="FP195" s="12"/>
      <c r="FQ195" s="12"/>
      <c r="FR195" s="12"/>
      <c r="FS195" s="12"/>
      <c r="FT195" s="12"/>
      <c r="FU195" s="12"/>
      <c r="FV195" s="12"/>
      <c r="FW195" s="12"/>
      <c r="FX195" s="12"/>
      <c r="FY195" s="12"/>
      <c r="FZ195" s="12"/>
      <c r="GA195" s="12"/>
      <c r="GB195" s="12"/>
      <c r="GC195" s="12"/>
      <c r="GD195" s="12"/>
      <c r="GE195" s="12"/>
      <c r="GF195" s="12"/>
      <c r="GG195" s="12"/>
      <c r="GH195" s="12"/>
      <c r="GI195" s="12"/>
      <c r="GJ195" s="12"/>
      <c r="GK195" s="12"/>
      <c r="GL195" s="12"/>
      <c r="GM195" s="12"/>
      <c r="GN195" s="12"/>
      <c r="GO195" s="12"/>
      <c r="GP195" s="12"/>
      <c r="GQ195" s="12"/>
      <c r="GR195" s="12"/>
      <c r="GS195" s="12"/>
      <c r="GT195" s="12"/>
      <c r="GU195" s="12"/>
      <c r="GV195" s="12"/>
      <c r="GW195" s="12"/>
      <c r="GX195" s="12"/>
      <c r="GY195" s="12"/>
      <c r="GZ195" s="12"/>
      <c r="HA195" s="12"/>
      <c r="HB195" s="12"/>
      <c r="HC195" s="12"/>
      <c r="HD195" s="12"/>
      <c r="HE195" s="12"/>
      <c r="HF195" s="12"/>
      <c r="HG195" s="12"/>
      <c r="HH195" s="12"/>
      <c r="HI195" s="12"/>
      <c r="HJ195" s="12"/>
      <c r="HK195" s="12"/>
      <c r="HL195" s="12"/>
      <c r="HM195" s="12"/>
      <c r="HN195" s="12"/>
      <c r="HO195" s="12"/>
      <c r="HP195" s="12"/>
      <c r="HQ195" s="12"/>
      <c r="HR195" s="12"/>
      <c r="HS195" s="12"/>
      <c r="HT195" s="12"/>
      <c r="HU195" s="12"/>
      <c r="HV195" s="12"/>
      <c r="HW195" s="12"/>
      <c r="HX195" s="12"/>
      <c r="HY195" s="12"/>
      <c r="HZ195" s="12"/>
      <c r="IA195" s="12"/>
      <c r="IB195" s="12"/>
      <c r="IC195" s="12"/>
      <c r="ID195" s="12"/>
      <c r="IE195" s="12"/>
      <c r="IF195" s="12"/>
      <c r="IG195" s="12"/>
      <c r="IH195" s="12"/>
      <c r="II195" s="12"/>
      <c r="IJ195" s="12"/>
      <c r="IK195" s="12"/>
      <c r="IL195" s="12"/>
      <c r="IM195" s="12"/>
      <c r="IN195" s="12"/>
      <c r="IO195" s="12"/>
      <c r="IP195" s="12"/>
      <c r="IQ195" s="12"/>
      <c r="IR195" s="12"/>
      <c r="IS195" s="12"/>
      <c r="IT195" s="12"/>
      <c r="IU195" s="12"/>
      <c r="IV195" s="12"/>
      <c r="IW195" s="12"/>
      <c r="IX195" s="12"/>
      <c r="IY195" s="12"/>
      <c r="IZ195" s="12"/>
      <c r="JA195" s="12"/>
      <c r="JB195" s="12"/>
      <c r="JC195" s="12"/>
      <c r="JD195" s="12"/>
      <c r="JE195" s="12"/>
      <c r="JF195" s="12"/>
      <c r="JG195" s="12"/>
      <c r="JH195" s="12"/>
      <c r="JI195" s="12"/>
      <c r="JJ195" s="12"/>
      <c r="JK195" s="12"/>
      <c r="JL195" s="12"/>
      <c r="JM195" s="12"/>
      <c r="JN195" s="12"/>
      <c r="JO195" s="12"/>
      <c r="JP195" s="12"/>
      <c r="JQ195" s="12"/>
      <c r="JR195" s="12"/>
      <c r="JS195" s="12"/>
      <c r="JT195" s="12"/>
      <c r="JU195" s="12"/>
      <c r="JV195" s="12"/>
      <c r="JW195" s="12"/>
      <c r="JX195" s="12"/>
      <c r="JY195" s="12"/>
      <c r="JZ195" s="12"/>
      <c r="KA195" s="12"/>
      <c r="KB195" s="12"/>
      <c r="KC195" s="12"/>
      <c r="KD195" s="12"/>
      <c r="KE195" s="12"/>
      <c r="KF195" s="12"/>
      <c r="KG195" s="12"/>
      <c r="KH195" s="12"/>
      <c r="KI195" s="12"/>
      <c r="KJ195" s="12"/>
      <c r="KK195" s="12"/>
      <c r="KL195" s="12"/>
      <c r="KM195" s="12"/>
      <c r="KN195" s="12"/>
      <c r="KO195" s="12"/>
      <c r="KP195" s="12"/>
      <c r="KQ195" s="12"/>
      <c r="KR195" s="12"/>
      <c r="KS195" s="12"/>
      <c r="KT195" s="12"/>
      <c r="KU195" s="12"/>
      <c r="KV195" s="12"/>
      <c r="KW195" s="12"/>
      <c r="KX195" s="12"/>
      <c r="KY195" s="12"/>
      <c r="KZ195" s="12"/>
      <c r="LA195" s="12"/>
      <c r="LB195" s="12"/>
      <c r="LC195" s="12"/>
      <c r="LD195" s="12"/>
      <c r="LE195" s="12"/>
      <c r="LF195" s="12"/>
      <c r="LG195" s="12"/>
      <c r="LH195" s="12"/>
      <c r="LI195" s="12"/>
      <c r="LJ195" s="12"/>
      <c r="LK195" s="12"/>
      <c r="LL195" s="12"/>
      <c r="LM195" s="12"/>
      <c r="LN195" s="12"/>
      <c r="LO195" s="12"/>
      <c r="LP195" s="12"/>
      <c r="LQ195" s="12"/>
      <c r="LR195" s="12"/>
      <c r="LS195" s="12"/>
      <c r="LT195" s="12"/>
      <c r="LU195" s="12"/>
      <c r="LV195" s="12"/>
      <c r="LW195" s="12"/>
      <c r="LX195" s="12"/>
      <c r="LY195" s="12"/>
      <c r="LZ195" s="12"/>
      <c r="MA195" s="12"/>
      <c r="MB195" s="12"/>
      <c r="MC195" s="12"/>
      <c r="MD195" s="12"/>
      <c r="ME195" s="12"/>
      <c r="MF195" s="12"/>
      <c r="MG195" s="12"/>
      <c r="MH195" s="12"/>
      <c r="MI195" s="12"/>
      <c r="MJ195" s="12"/>
      <c r="MK195" s="12"/>
      <c r="ML195" s="12"/>
      <c r="MM195" s="12"/>
      <c r="MN195" s="12"/>
      <c r="MO195" s="12"/>
      <c r="MP195" s="12"/>
      <c r="MQ195" s="12"/>
      <c r="MR195" s="12"/>
      <c r="MS195" s="12"/>
      <c r="MT195" s="12"/>
      <c r="MU195" s="12"/>
      <c r="MV195" s="12"/>
      <c r="MW195" s="12"/>
      <c r="MX195" s="12"/>
      <c r="MY195" s="12"/>
      <c r="MZ195" s="12"/>
      <c r="NA195" s="12"/>
      <c r="NB195" s="12"/>
      <c r="NC195" s="12"/>
      <c r="ND195" s="12"/>
      <c r="NE195" s="12"/>
      <c r="NF195" s="12"/>
      <c r="NG195" s="12"/>
      <c r="NH195" s="12"/>
      <c r="NI195" s="12"/>
      <c r="NJ195" s="12"/>
      <c r="NK195" s="12"/>
      <c r="NL195" s="12"/>
      <c r="NM195" s="12"/>
      <c r="NN195" s="12"/>
      <c r="NO195" s="12"/>
      <c r="NP195" s="12"/>
      <c r="NQ195" s="12"/>
      <c r="NR195" s="12"/>
      <c r="NS195" s="12"/>
      <c r="NT195" s="12"/>
      <c r="NU195" s="12"/>
      <c r="NV195" s="12"/>
      <c r="NW195" s="12"/>
      <c r="NX195" s="12"/>
      <c r="NY195" s="12"/>
      <c r="NZ195" s="12"/>
      <c r="OA195" s="12"/>
      <c r="OB195" s="12"/>
      <c r="OC195" s="12"/>
      <c r="OD195" s="12"/>
      <c r="OE195" s="12"/>
      <c r="OF195" s="12"/>
      <c r="OG195" s="12"/>
      <c r="OH195" s="12"/>
      <c r="OI195" s="12"/>
      <c r="OJ195" s="12"/>
      <c r="OK195" s="12"/>
      <c r="OL195" s="12"/>
      <c r="OM195" s="12"/>
      <c r="ON195" s="12"/>
      <c r="OO195" s="12"/>
      <c r="OP195" s="12"/>
      <c r="OQ195" s="12"/>
      <c r="OR195" s="12"/>
      <c r="OS195" s="12"/>
      <c r="OT195" s="12"/>
      <c r="OU195" s="12"/>
      <c r="OV195" s="12"/>
      <c r="OW195" s="12"/>
      <c r="OX195" s="12"/>
      <c r="OY195" s="12"/>
      <c r="OZ195" s="12"/>
      <c r="PA195" s="12"/>
      <c r="PB195" s="12"/>
      <c r="PC195" s="12"/>
      <c r="PD195" s="12"/>
      <c r="PE195" s="12"/>
      <c r="PF195" s="12"/>
      <c r="PG195" s="12"/>
      <c r="PH195" s="12"/>
      <c r="PI195" s="12"/>
      <c r="PJ195" s="12"/>
      <c r="PK195" s="12"/>
      <c r="PL195" s="12"/>
      <c r="PM195" s="12"/>
      <c r="PN195" s="12"/>
      <c r="PO195" s="12"/>
      <c r="PP195" s="12"/>
      <c r="PQ195" s="12"/>
      <c r="PR195" s="12"/>
      <c r="PS195" s="12"/>
      <c r="PT195" s="12"/>
      <c r="PU195" s="12"/>
      <c r="PV195" s="12"/>
      <c r="PW195" s="12"/>
      <c r="PX195" s="12"/>
      <c r="PY195" s="12"/>
      <c r="PZ195" s="12"/>
      <c r="QA195" s="12"/>
      <c r="QB195" s="12"/>
      <c r="QC195" s="12"/>
      <c r="QD195" s="12"/>
      <c r="QE195" s="12"/>
      <c r="QF195" s="12"/>
      <c r="QG195" s="12"/>
      <c r="QH195" s="12"/>
      <c r="QI195" s="12"/>
      <c r="QJ195" s="12"/>
      <c r="QK195" s="12"/>
      <c r="QL195" s="12"/>
      <c r="QM195" s="12"/>
      <c r="QN195" s="12"/>
      <c r="QO195" s="12"/>
      <c r="QP195" s="12"/>
      <c r="QQ195" s="12"/>
      <c r="QR195" s="12"/>
      <c r="QS195" s="12"/>
      <c r="QT195" s="12"/>
      <c r="QU195" s="12"/>
      <c r="QV195" s="12"/>
      <c r="QW195" s="12"/>
      <c r="QX195" s="12"/>
      <c r="QY195" s="12"/>
      <c r="QZ195" s="12"/>
      <c r="RA195" s="12"/>
      <c r="RB195" s="12"/>
      <c r="RC195" s="12"/>
      <c r="RD195" s="12"/>
      <c r="RE195" s="12"/>
      <c r="RF195" s="12"/>
      <c r="RG195" s="12"/>
      <c r="RH195" s="12"/>
      <c r="RI195" s="12"/>
      <c r="RJ195" s="12"/>
      <c r="RK195" s="12"/>
      <c r="RL195" s="12"/>
      <c r="RM195" s="12"/>
      <c r="RN195" s="12"/>
      <c r="RO195" s="12"/>
      <c r="RP195" s="12"/>
      <c r="RQ195" s="12"/>
      <c r="RR195" s="12"/>
      <c r="RS195" s="12"/>
      <c r="RT195" s="12"/>
      <c r="RU195" s="12"/>
      <c r="RV195" s="12"/>
      <c r="RW195" s="12"/>
      <c r="RX195" s="12"/>
      <c r="RY195" s="12"/>
      <c r="RZ195" s="12"/>
      <c r="SA195" s="12"/>
      <c r="SB195" s="12"/>
      <c r="SC195" s="12"/>
      <c r="SD195" s="12"/>
      <c r="SE195" s="12"/>
      <c r="SF195" s="12"/>
      <c r="SG195" s="12"/>
      <c r="SH195" s="12"/>
      <c r="SI195" s="12"/>
      <c r="SJ195" s="12"/>
      <c r="SK195" s="12"/>
      <c r="SL195" s="12"/>
      <c r="SM195" s="12"/>
      <c r="SN195" s="12"/>
      <c r="SO195" s="12"/>
      <c r="SP195" s="12"/>
      <c r="SQ195" s="12"/>
      <c r="SR195" s="12"/>
      <c r="SS195" s="12"/>
      <c r="ST195" s="12"/>
      <c r="SU195" s="12"/>
      <c r="SV195" s="12"/>
      <c r="SW195" s="12"/>
      <c r="SX195" s="12"/>
      <c r="SY195" s="12"/>
      <c r="SZ195" s="12"/>
      <c r="TA195" s="12"/>
      <c r="TB195" s="12"/>
      <c r="TC195" s="12"/>
      <c r="TD195" s="12"/>
      <c r="TE195" s="12"/>
      <c r="TF195" s="12"/>
      <c r="TG195" s="12"/>
      <c r="TH195" s="12"/>
      <c r="TI195" s="12"/>
      <c r="TJ195" s="12"/>
      <c r="TK195" s="12"/>
      <c r="TL195" s="12"/>
      <c r="TM195" s="12"/>
      <c r="TN195" s="12"/>
      <c r="TO195" s="12"/>
      <c r="TP195" s="12"/>
      <c r="TQ195" s="12"/>
      <c r="TR195" s="12"/>
      <c r="TS195" s="12"/>
      <c r="TT195" s="12"/>
      <c r="TU195" s="12"/>
      <c r="TV195" s="12"/>
      <c r="TW195" s="12"/>
      <c r="TX195" s="12"/>
      <c r="TY195" s="12"/>
      <c r="TZ195" s="12"/>
      <c r="UA195" s="12"/>
      <c r="UB195" s="12"/>
      <c r="UC195" s="12"/>
      <c r="UD195" s="12"/>
      <c r="UE195" s="12"/>
      <c r="UF195" s="12"/>
      <c r="UG195" s="12"/>
      <c r="UH195" s="12"/>
      <c r="UI195" s="12"/>
      <c r="UJ195" s="12"/>
      <c r="UK195" s="12"/>
      <c r="UL195" s="12"/>
      <c r="UM195" s="12"/>
      <c r="UN195" s="12"/>
      <c r="UO195" s="12"/>
      <c r="UP195" s="12"/>
      <c r="UQ195" s="12"/>
      <c r="UR195" s="12"/>
      <c r="US195" s="12"/>
      <c r="UT195" s="12"/>
      <c r="UU195" s="12"/>
      <c r="UV195" s="12"/>
      <c r="UW195" s="12"/>
      <c r="UX195" s="12"/>
      <c r="UY195" s="12"/>
      <c r="UZ195" s="12"/>
      <c r="VA195" s="12"/>
      <c r="VB195" s="12"/>
      <c r="VC195" s="12"/>
      <c r="VD195" s="12"/>
      <c r="VE195" s="12"/>
      <c r="VF195" s="12"/>
      <c r="VG195" s="12"/>
      <c r="VH195" s="12"/>
      <c r="VI195" s="12"/>
      <c r="VJ195" s="12"/>
      <c r="VK195" s="12"/>
      <c r="VL195" s="12"/>
      <c r="VM195" s="12"/>
      <c r="VN195" s="12"/>
      <c r="VO195" s="12"/>
      <c r="VP195" s="12"/>
      <c r="VQ195" s="12"/>
      <c r="VR195" s="12"/>
      <c r="VS195" s="12"/>
      <c r="VT195" s="12"/>
      <c r="VU195" s="12"/>
      <c r="VV195" s="12"/>
      <c r="VW195" s="12"/>
      <c r="VX195" s="12"/>
      <c r="VY195" s="12"/>
      <c r="VZ195" s="12"/>
      <c r="WA195" s="12"/>
      <c r="WB195" s="12"/>
      <c r="WC195" s="12"/>
      <c r="WD195" s="12"/>
      <c r="WE195" s="12"/>
      <c r="WF195" s="12"/>
      <c r="WG195" s="12"/>
      <c r="WH195" s="12"/>
      <c r="WI195" s="12"/>
      <c r="WJ195" s="12"/>
      <c r="WK195" s="12"/>
      <c r="WL195" s="12"/>
      <c r="WM195" s="12"/>
      <c r="WN195" s="12"/>
      <c r="WO195" s="12"/>
      <c r="WP195" s="12"/>
      <c r="WQ195" s="12"/>
      <c r="WR195" s="12"/>
      <c r="WS195" s="12"/>
      <c r="WT195" s="12"/>
      <c r="WU195" s="12"/>
      <c r="WV195" s="12"/>
      <c r="WW195" s="12"/>
      <c r="WX195" s="12"/>
      <c r="WY195" s="12"/>
      <c r="WZ195" s="12"/>
      <c r="XA195" s="12"/>
      <c r="XB195" s="12"/>
      <c r="XC195" s="12"/>
      <c r="XD195" s="12"/>
      <c r="XE195" s="12"/>
      <c r="XF195" s="12"/>
      <c r="XG195" s="12"/>
      <c r="XH195" s="12"/>
      <c r="XI195" s="12"/>
      <c r="XJ195" s="12"/>
      <c r="XK195" s="12"/>
      <c r="XL195" s="12"/>
      <c r="XM195" s="12"/>
      <c r="XN195" s="12"/>
      <c r="XO195" s="12"/>
      <c r="XP195" s="12"/>
      <c r="XQ195" s="12"/>
      <c r="XR195" s="12"/>
      <c r="XS195" s="12"/>
      <c r="XT195" s="12"/>
      <c r="XU195" s="12"/>
      <c r="XV195" s="12"/>
      <c r="XW195" s="12"/>
      <c r="XX195" s="12"/>
      <c r="XY195" s="12"/>
      <c r="XZ195" s="12"/>
      <c r="YA195" s="12"/>
      <c r="YB195" s="12"/>
      <c r="YC195" s="12"/>
      <c r="YD195" s="12"/>
      <c r="YE195" s="12"/>
      <c r="YF195" s="12"/>
      <c r="YG195" s="12"/>
      <c r="YH195" s="12"/>
      <c r="YI195" s="12"/>
      <c r="YJ195" s="12"/>
      <c r="YK195" s="12"/>
      <c r="YL195" s="12"/>
      <c r="YM195" s="12"/>
      <c r="YN195" s="12"/>
      <c r="YO195" s="12"/>
      <c r="YP195" s="12"/>
      <c r="YQ195" s="12"/>
      <c r="YR195" s="12"/>
      <c r="YS195" s="12"/>
      <c r="YT195" s="12"/>
      <c r="YU195" s="12"/>
      <c r="YV195" s="12"/>
      <c r="YW195" s="12"/>
      <c r="YX195" s="12"/>
      <c r="YY195" s="12"/>
      <c r="YZ195" s="12"/>
      <c r="ZA195" s="12"/>
      <c r="ZB195" s="12"/>
      <c r="ZC195" s="12"/>
      <c r="ZD195" s="12"/>
      <c r="ZE195" s="12"/>
      <c r="ZF195" s="12"/>
      <c r="ZG195" s="12"/>
      <c r="ZH195" s="12"/>
      <c r="ZI195" s="12"/>
      <c r="ZJ195" s="12"/>
      <c r="ZK195" s="12"/>
      <c r="ZL195" s="12"/>
      <c r="ZM195" s="12"/>
      <c r="ZN195" s="12"/>
      <c r="ZO195" s="12"/>
      <c r="ZP195" s="12"/>
      <c r="ZQ195" s="12"/>
      <c r="ZR195" s="12"/>
      <c r="ZS195" s="12"/>
      <c r="ZT195" s="12"/>
      <c r="ZU195" s="12"/>
      <c r="ZV195" s="12"/>
      <c r="ZW195" s="12"/>
      <c r="ZX195" s="12"/>
      <c r="ZY195" s="12"/>
      <c r="ZZ195" s="12"/>
      <c r="AAA195" s="12"/>
      <c r="AAB195" s="12"/>
      <c r="AAC195" s="12"/>
      <c r="AAD195" s="12"/>
      <c r="AAE195" s="12"/>
      <c r="AAF195" s="12"/>
      <c r="AAG195" s="12"/>
      <c r="AAH195" s="12"/>
      <c r="AAI195" s="12"/>
      <c r="AAJ195" s="12"/>
      <c r="AAK195" s="12"/>
      <c r="AAL195" s="12"/>
      <c r="AAM195" s="12"/>
      <c r="AAN195" s="12"/>
      <c r="AAO195" s="12"/>
      <c r="AAP195" s="12"/>
      <c r="AAQ195" s="12"/>
      <c r="AAR195" s="12"/>
      <c r="AAS195" s="12"/>
      <c r="AAT195" s="12"/>
      <c r="AAU195" s="12"/>
      <c r="AAV195" s="12"/>
      <c r="AAW195" s="12"/>
      <c r="AAX195" s="12"/>
      <c r="AAY195" s="12"/>
      <c r="AAZ195" s="12"/>
      <c r="ABA195" s="12"/>
      <c r="ABB195" s="12"/>
      <c r="ABC195" s="12"/>
      <c r="ABD195" s="12"/>
      <c r="ABE195" s="12"/>
      <c r="ABF195" s="12"/>
      <c r="ABG195" s="12"/>
      <c r="ABH195" s="12"/>
      <c r="ABI195" s="12"/>
      <c r="ABJ195" s="12"/>
      <c r="ABK195" s="12"/>
      <c r="ABL195" s="12"/>
      <c r="ABM195" s="12"/>
      <c r="ABN195" s="12"/>
      <c r="ABO195" s="12"/>
      <c r="ABP195" s="12"/>
      <c r="ABQ195" s="12"/>
      <c r="ABR195" s="12"/>
      <c r="ABS195" s="12"/>
      <c r="ABT195" s="12"/>
      <c r="ABU195" s="12"/>
      <c r="ABV195" s="12"/>
      <c r="ABW195" s="12"/>
      <c r="ABX195" s="12"/>
      <c r="ABY195" s="12"/>
      <c r="ABZ195" s="12"/>
      <c r="ACA195" s="12"/>
      <c r="ACB195" s="12"/>
      <c r="ACC195" s="12"/>
      <c r="ACD195" s="12"/>
      <c r="ACE195" s="12"/>
      <c r="ACF195" s="12"/>
      <c r="ACG195" s="12"/>
      <c r="ACH195" s="12"/>
      <c r="ACI195" s="12"/>
      <c r="ACJ195" s="12"/>
      <c r="ACK195" s="12"/>
      <c r="ACL195" s="12"/>
      <c r="ACM195" s="12"/>
      <c r="ACN195" s="12"/>
      <c r="ACO195" s="12"/>
      <c r="ACP195" s="12"/>
      <c r="ACQ195" s="12"/>
      <c r="ACR195" s="12"/>
      <c r="ACS195" s="12"/>
      <c r="ACT195" s="12"/>
      <c r="ACU195" s="12"/>
      <c r="ACV195" s="12"/>
      <c r="ACW195" s="12"/>
      <c r="ACX195" s="12"/>
      <c r="ACY195" s="12"/>
      <c r="ACZ195" s="12"/>
      <c r="ADA195" s="12"/>
      <c r="ADB195" s="12"/>
      <c r="ADC195" s="12"/>
      <c r="ADD195" s="12"/>
      <c r="ADE195" s="12"/>
      <c r="ADF195" s="12"/>
      <c r="ADG195" s="12"/>
      <c r="ADH195" s="12"/>
      <c r="ADI195" s="12"/>
      <c r="ADJ195" s="12"/>
      <c r="ADK195" s="12"/>
      <c r="ADL195" s="12"/>
      <c r="ADM195" s="12"/>
      <c r="ADN195" s="12"/>
      <c r="ADO195" s="12"/>
      <c r="ADP195" s="12"/>
      <c r="ADQ195" s="12"/>
      <c r="ADR195" s="12"/>
      <c r="ADS195" s="12"/>
      <c r="ADT195" s="12"/>
      <c r="ADU195" s="12"/>
      <c r="ADV195" s="12"/>
      <c r="ADW195" s="12"/>
      <c r="ADX195" s="12"/>
      <c r="ADY195" s="12"/>
      <c r="ADZ195" s="12"/>
      <c r="AEA195" s="12"/>
      <c r="AEB195" s="12"/>
      <c r="AEC195" s="12"/>
      <c r="AED195" s="12"/>
      <c r="AEE195" s="12"/>
      <c r="AEF195" s="12"/>
      <c r="AEG195" s="12"/>
      <c r="AEH195" s="12"/>
      <c r="AEI195" s="12"/>
      <c r="AEJ195" s="12"/>
      <c r="AEK195" s="12"/>
      <c r="AEL195" s="12"/>
      <c r="AEM195" s="12"/>
      <c r="AEN195" s="12"/>
      <c r="AEO195" s="12"/>
      <c r="AEP195" s="12"/>
      <c r="AEQ195" s="12"/>
      <c r="AER195" s="12"/>
      <c r="AES195" s="12"/>
      <c r="AET195" s="12"/>
      <c r="AEU195" s="12"/>
      <c r="AEV195" s="12"/>
      <c r="AEW195" s="12"/>
      <c r="AEX195" s="12"/>
      <c r="AEY195" s="12"/>
      <c r="AEZ195" s="12"/>
      <c r="AFA195" s="12"/>
      <c r="AFB195" s="12"/>
      <c r="AFC195" s="12"/>
      <c r="AFD195" s="12"/>
      <c r="AFE195" s="12"/>
      <c r="AFF195" s="12"/>
      <c r="AFG195" s="12"/>
      <c r="AFH195" s="12"/>
      <c r="AFI195" s="12"/>
      <c r="AFJ195" s="12"/>
      <c r="AFK195" s="12"/>
      <c r="AFL195" s="12"/>
      <c r="AFM195" s="12"/>
      <c r="AFN195" s="12"/>
      <c r="AFO195" s="12"/>
      <c r="AFP195" s="12"/>
      <c r="AFQ195" s="12"/>
      <c r="AFR195" s="12"/>
      <c r="AFS195" s="12"/>
      <c r="AFT195" s="12"/>
      <c r="AFU195" s="12"/>
      <c r="AFV195" s="12"/>
      <c r="AFW195" s="12"/>
      <c r="AFX195" s="12"/>
      <c r="AFY195" s="12"/>
      <c r="AFZ195" s="12"/>
      <c r="AGA195" s="12"/>
      <c r="AGB195" s="12"/>
      <c r="AGC195" s="12"/>
      <c r="AGD195" s="12"/>
      <c r="AGE195" s="12"/>
      <c r="AGF195" s="12"/>
      <c r="AGG195" s="12"/>
      <c r="AGH195" s="12"/>
      <c r="AGI195" s="12"/>
      <c r="AGJ195" s="12"/>
      <c r="AGK195" s="12"/>
      <c r="AGL195" s="12"/>
      <c r="AGM195" s="12"/>
      <c r="AGN195" s="12"/>
      <c r="AGO195" s="12"/>
      <c r="AGP195" s="12"/>
      <c r="AGQ195" s="12"/>
      <c r="AGR195" s="12"/>
      <c r="AGS195" s="12"/>
      <c r="AGT195" s="12"/>
      <c r="AGU195" s="12"/>
      <c r="AGV195" s="12"/>
      <c r="AGW195" s="12"/>
      <c r="AGX195" s="12"/>
      <c r="AGY195" s="12"/>
      <c r="AGZ195" s="12"/>
      <c r="AHA195" s="12"/>
      <c r="AHB195" s="12"/>
      <c r="AHC195" s="12"/>
      <c r="AHD195" s="12"/>
      <c r="AHE195" s="12"/>
      <c r="AHF195" s="12"/>
      <c r="AHG195" s="12"/>
      <c r="AHH195" s="12"/>
      <c r="AHI195" s="12"/>
      <c r="AHJ195" s="12"/>
      <c r="AHK195" s="12"/>
      <c r="AHL195" s="12"/>
      <c r="AHM195" s="12"/>
      <c r="AHN195" s="12"/>
      <c r="AHO195" s="12"/>
      <c r="AHP195" s="12"/>
      <c r="AHQ195" s="12"/>
      <c r="AHR195" s="12"/>
      <c r="AHS195" s="12"/>
      <c r="AHT195" s="12"/>
      <c r="AHU195" s="12"/>
      <c r="AHV195" s="12"/>
      <c r="AHW195" s="12"/>
      <c r="AHX195" s="12"/>
      <c r="AHY195" s="12"/>
      <c r="AHZ195" s="12"/>
      <c r="AIA195" s="12"/>
      <c r="AIB195" s="12"/>
      <c r="AIC195" s="12"/>
      <c r="AID195" s="12"/>
      <c r="AIE195" s="12"/>
      <c r="AIF195" s="12"/>
      <c r="AIG195" s="12"/>
      <c r="AIH195" s="12"/>
      <c r="AII195" s="12"/>
      <c r="AIJ195" s="12"/>
      <c r="AIK195" s="12"/>
      <c r="AIL195" s="12"/>
      <c r="AIM195" s="12"/>
      <c r="AIN195" s="12"/>
      <c r="AIO195" s="12"/>
      <c r="AIP195" s="12"/>
      <c r="AIQ195" s="12"/>
      <c r="AIR195" s="12"/>
      <c r="AIS195" s="12"/>
      <c r="AIT195" s="12"/>
      <c r="AIU195" s="12"/>
      <c r="AIV195" s="12"/>
      <c r="AIW195" s="12"/>
      <c r="AIX195" s="12"/>
      <c r="AIY195" s="12"/>
      <c r="AIZ195" s="12"/>
      <c r="AJA195" s="12"/>
      <c r="AJB195" s="12"/>
      <c r="AJC195" s="12"/>
      <c r="AJD195" s="12"/>
      <c r="AJE195" s="12"/>
      <c r="AJF195" s="12"/>
      <c r="AJG195" s="12"/>
      <c r="AJH195" s="12"/>
      <c r="AJI195" s="12"/>
      <c r="AJJ195" s="12"/>
      <c r="AJK195" s="12"/>
      <c r="AJL195" s="12"/>
      <c r="AJM195" s="12"/>
      <c r="AJN195" s="12"/>
      <c r="AJO195" s="12"/>
      <c r="AJP195" s="12"/>
      <c r="AJQ195" s="12"/>
      <c r="AJR195" s="12"/>
      <c r="AJS195" s="12"/>
      <c r="AJT195" s="12"/>
      <c r="AJU195" s="12"/>
      <c r="AJV195" s="12"/>
      <c r="AJW195" s="12"/>
      <c r="AJX195" s="12"/>
      <c r="AJY195" s="12"/>
      <c r="AJZ195" s="12"/>
      <c r="AKA195" s="12"/>
      <c r="AKB195" s="12"/>
      <c r="AKC195" s="12"/>
      <c r="AKD195" s="12"/>
      <c r="AKE195" s="12"/>
      <c r="AKF195" s="12"/>
      <c r="AKG195" s="12"/>
      <c r="AKH195" s="12"/>
      <c r="AKI195" s="12"/>
      <c r="AKJ195" s="12"/>
      <c r="AKK195" s="12"/>
      <c r="AKL195" s="12"/>
      <c r="AKM195" s="12"/>
      <c r="AKN195" s="12"/>
      <c r="AKO195" s="12"/>
      <c r="AKP195" s="12"/>
      <c r="AKQ195" s="12"/>
      <c r="AKR195" s="12"/>
      <c r="AKS195" s="12"/>
      <c r="AKT195" s="12"/>
      <c r="AKU195" s="12"/>
      <c r="AKV195" s="12"/>
      <c r="AKW195" s="12"/>
      <c r="AKX195" s="12"/>
      <c r="AKY195" s="12"/>
      <c r="AKZ195" s="12"/>
      <c r="ALA195" s="12"/>
      <c r="ALB195" s="12"/>
      <c r="ALC195" s="12"/>
      <c r="ALD195" s="12"/>
      <c r="ALE195" s="12"/>
      <c r="ALF195" s="12"/>
      <c r="ALG195" s="12"/>
      <c r="ALH195" s="12"/>
      <c r="ALI195" s="12"/>
      <c r="ALJ195" s="12"/>
      <c r="ALK195" s="12"/>
      <c r="ALL195" s="12"/>
      <c r="ALM195" s="12"/>
      <c r="ALN195" s="12"/>
      <c r="ALO195" s="12"/>
      <c r="ALP195" s="12"/>
      <c r="ALQ195" s="12"/>
      <c r="ALR195" s="12"/>
      <c r="ALS195" s="12"/>
      <c r="ALT195" s="12"/>
      <c r="ALU195" s="12"/>
      <c r="ALV195" s="12"/>
      <c r="ALW195" s="12"/>
      <c r="ALX195" s="12"/>
      <c r="ALY195" s="12"/>
      <c r="ALZ195" s="12"/>
      <c r="AMA195" s="12"/>
      <c r="AMB195" s="12"/>
      <c r="AMC195" s="12"/>
      <c r="AMD195" s="12"/>
      <c r="AME195" s="12"/>
      <c r="AMF195" s="12"/>
      <c r="AMG195" s="12"/>
      <c r="AMH195" s="12"/>
      <c r="AMI195" s="12"/>
      <c r="AMJ195" s="12"/>
    </row>
    <row r="196" spans="1:1024">
      <c r="A196" s="157"/>
      <c r="B196" s="165" t="s">
        <v>164</v>
      </c>
      <c r="C196" s="152"/>
      <c r="D196" s="149"/>
      <c r="E196" s="161"/>
      <c r="F196" s="162"/>
      <c r="G196" s="149"/>
      <c r="H196" s="149"/>
      <c r="I196" s="149"/>
      <c r="J196" s="149"/>
      <c r="K196" s="149"/>
      <c r="L196" s="163"/>
      <c r="M196" s="12"/>
      <c r="N196" s="12"/>
      <c r="O196" s="164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2"/>
      <c r="BY196" s="12"/>
      <c r="BZ196" s="12"/>
      <c r="CA196" s="12"/>
      <c r="CB196" s="12"/>
      <c r="CC196" s="12"/>
      <c r="CD196" s="12"/>
      <c r="CE196" s="12"/>
      <c r="CF196" s="12"/>
      <c r="CG196" s="12"/>
      <c r="CH196" s="12"/>
      <c r="CI196" s="12"/>
      <c r="CJ196" s="12"/>
      <c r="CK196" s="12"/>
      <c r="CL196" s="12"/>
      <c r="CM196" s="12"/>
      <c r="CN196" s="12"/>
      <c r="CO196" s="12"/>
      <c r="CP196" s="12"/>
      <c r="CQ196" s="12"/>
      <c r="CR196" s="12"/>
      <c r="CS196" s="12"/>
      <c r="CT196" s="12"/>
      <c r="CU196" s="12"/>
      <c r="CV196" s="12"/>
      <c r="CW196" s="12"/>
      <c r="CX196" s="12"/>
      <c r="CY196" s="12"/>
      <c r="CZ196" s="12"/>
      <c r="DA196" s="12"/>
      <c r="DB196" s="12"/>
      <c r="DC196" s="12"/>
      <c r="DD196" s="12"/>
      <c r="DE196" s="12"/>
      <c r="DF196" s="12"/>
      <c r="DG196" s="12"/>
      <c r="DH196" s="12"/>
      <c r="DI196" s="12"/>
      <c r="DJ196" s="12"/>
      <c r="DK196" s="12"/>
      <c r="DL196" s="12"/>
      <c r="DM196" s="12"/>
      <c r="DN196" s="12"/>
      <c r="DO196" s="12"/>
      <c r="DP196" s="12"/>
      <c r="DQ196" s="12"/>
      <c r="DR196" s="12"/>
      <c r="DS196" s="12"/>
      <c r="DT196" s="12"/>
      <c r="DU196" s="12"/>
      <c r="DV196" s="12"/>
      <c r="DW196" s="12"/>
      <c r="DX196" s="12"/>
      <c r="DY196" s="12"/>
      <c r="DZ196" s="12"/>
      <c r="EA196" s="12"/>
      <c r="EB196" s="12"/>
      <c r="EC196" s="12"/>
      <c r="ED196" s="12"/>
      <c r="EE196" s="12"/>
      <c r="EF196" s="12"/>
      <c r="EG196" s="12"/>
      <c r="EH196" s="12"/>
      <c r="EI196" s="12"/>
      <c r="EJ196" s="12"/>
      <c r="EK196" s="12"/>
      <c r="EL196" s="12"/>
      <c r="EM196" s="12"/>
      <c r="EN196" s="12"/>
      <c r="EO196" s="12"/>
      <c r="EP196" s="12"/>
      <c r="EQ196" s="12"/>
      <c r="ER196" s="12"/>
      <c r="ES196" s="12"/>
      <c r="ET196" s="12"/>
      <c r="EU196" s="12"/>
      <c r="EV196" s="12"/>
      <c r="EW196" s="12"/>
      <c r="EX196" s="12"/>
      <c r="EY196" s="12"/>
      <c r="EZ196" s="12"/>
      <c r="FA196" s="12"/>
      <c r="FB196" s="12"/>
      <c r="FC196" s="12"/>
      <c r="FD196" s="12"/>
      <c r="FE196" s="12"/>
      <c r="FF196" s="12"/>
      <c r="FG196" s="12"/>
      <c r="FH196" s="12"/>
      <c r="FI196" s="12"/>
      <c r="FJ196" s="12"/>
      <c r="FK196" s="12"/>
      <c r="FL196" s="12"/>
      <c r="FM196" s="12"/>
      <c r="FN196" s="12"/>
      <c r="FO196" s="12"/>
      <c r="FP196" s="12"/>
      <c r="FQ196" s="12"/>
      <c r="FR196" s="12"/>
      <c r="FS196" s="12"/>
      <c r="FT196" s="12"/>
      <c r="FU196" s="12"/>
      <c r="FV196" s="12"/>
      <c r="FW196" s="12"/>
      <c r="FX196" s="12"/>
      <c r="FY196" s="12"/>
      <c r="FZ196" s="12"/>
      <c r="GA196" s="12"/>
      <c r="GB196" s="12"/>
      <c r="GC196" s="12"/>
      <c r="GD196" s="12"/>
      <c r="GE196" s="12"/>
      <c r="GF196" s="12"/>
      <c r="GG196" s="12"/>
      <c r="GH196" s="12"/>
      <c r="GI196" s="12"/>
      <c r="GJ196" s="12"/>
      <c r="GK196" s="12"/>
      <c r="GL196" s="12"/>
      <c r="GM196" s="12"/>
      <c r="GN196" s="12"/>
      <c r="GO196" s="12"/>
      <c r="GP196" s="12"/>
      <c r="GQ196" s="12"/>
      <c r="GR196" s="12"/>
      <c r="GS196" s="12"/>
      <c r="GT196" s="12"/>
      <c r="GU196" s="12"/>
      <c r="GV196" s="12"/>
      <c r="GW196" s="12"/>
      <c r="GX196" s="12"/>
      <c r="GY196" s="12"/>
      <c r="GZ196" s="12"/>
      <c r="HA196" s="12"/>
      <c r="HB196" s="12"/>
      <c r="HC196" s="12"/>
      <c r="HD196" s="12"/>
      <c r="HE196" s="12"/>
      <c r="HF196" s="12"/>
      <c r="HG196" s="12"/>
      <c r="HH196" s="12"/>
      <c r="HI196" s="12"/>
      <c r="HJ196" s="12"/>
      <c r="HK196" s="12"/>
      <c r="HL196" s="12"/>
      <c r="HM196" s="12"/>
      <c r="HN196" s="12"/>
      <c r="HO196" s="12"/>
      <c r="HP196" s="12"/>
      <c r="HQ196" s="12"/>
      <c r="HR196" s="12"/>
      <c r="HS196" s="12"/>
      <c r="HT196" s="12"/>
      <c r="HU196" s="12"/>
      <c r="HV196" s="12"/>
      <c r="HW196" s="12"/>
      <c r="HX196" s="12"/>
      <c r="HY196" s="12"/>
      <c r="HZ196" s="12"/>
      <c r="IA196" s="12"/>
      <c r="IB196" s="12"/>
      <c r="IC196" s="12"/>
      <c r="ID196" s="12"/>
      <c r="IE196" s="12"/>
      <c r="IF196" s="12"/>
      <c r="IG196" s="12"/>
      <c r="IH196" s="12"/>
      <c r="II196" s="12"/>
      <c r="IJ196" s="12"/>
      <c r="IK196" s="12"/>
      <c r="IL196" s="12"/>
      <c r="IM196" s="12"/>
      <c r="IN196" s="12"/>
      <c r="IO196" s="12"/>
      <c r="IP196" s="12"/>
      <c r="IQ196" s="12"/>
      <c r="IR196" s="12"/>
      <c r="IS196" s="12"/>
      <c r="IT196" s="12"/>
      <c r="IU196" s="12"/>
      <c r="IV196" s="12"/>
      <c r="IW196" s="12"/>
      <c r="IX196" s="12"/>
      <c r="IY196" s="12"/>
      <c r="IZ196" s="12"/>
      <c r="JA196" s="12"/>
      <c r="JB196" s="12"/>
      <c r="JC196" s="12"/>
      <c r="JD196" s="12"/>
      <c r="JE196" s="12"/>
      <c r="JF196" s="12"/>
      <c r="JG196" s="12"/>
      <c r="JH196" s="12"/>
      <c r="JI196" s="12"/>
      <c r="JJ196" s="12"/>
      <c r="JK196" s="12"/>
      <c r="JL196" s="12"/>
      <c r="JM196" s="12"/>
      <c r="JN196" s="12"/>
      <c r="JO196" s="12"/>
      <c r="JP196" s="12"/>
      <c r="JQ196" s="12"/>
      <c r="JR196" s="12"/>
      <c r="JS196" s="12"/>
      <c r="JT196" s="12"/>
      <c r="JU196" s="12"/>
      <c r="JV196" s="12"/>
      <c r="JW196" s="12"/>
      <c r="JX196" s="12"/>
      <c r="JY196" s="12"/>
      <c r="JZ196" s="12"/>
      <c r="KA196" s="12"/>
      <c r="KB196" s="12"/>
      <c r="KC196" s="12"/>
      <c r="KD196" s="12"/>
      <c r="KE196" s="12"/>
      <c r="KF196" s="12"/>
      <c r="KG196" s="12"/>
      <c r="KH196" s="12"/>
      <c r="KI196" s="12"/>
      <c r="KJ196" s="12"/>
      <c r="KK196" s="12"/>
      <c r="KL196" s="12"/>
      <c r="KM196" s="12"/>
      <c r="KN196" s="12"/>
      <c r="KO196" s="12"/>
      <c r="KP196" s="12"/>
      <c r="KQ196" s="12"/>
      <c r="KR196" s="12"/>
      <c r="KS196" s="12"/>
      <c r="KT196" s="12"/>
      <c r="KU196" s="12"/>
      <c r="KV196" s="12"/>
      <c r="KW196" s="12"/>
      <c r="KX196" s="12"/>
      <c r="KY196" s="12"/>
      <c r="KZ196" s="12"/>
      <c r="LA196" s="12"/>
      <c r="LB196" s="12"/>
      <c r="LC196" s="12"/>
      <c r="LD196" s="12"/>
      <c r="LE196" s="12"/>
      <c r="LF196" s="12"/>
      <c r="LG196" s="12"/>
      <c r="LH196" s="12"/>
      <c r="LI196" s="12"/>
      <c r="LJ196" s="12"/>
      <c r="LK196" s="12"/>
      <c r="LL196" s="12"/>
      <c r="LM196" s="12"/>
      <c r="LN196" s="12"/>
      <c r="LO196" s="12"/>
      <c r="LP196" s="12"/>
      <c r="LQ196" s="12"/>
      <c r="LR196" s="12"/>
      <c r="LS196" s="12"/>
      <c r="LT196" s="12"/>
      <c r="LU196" s="12"/>
      <c r="LV196" s="12"/>
      <c r="LW196" s="12"/>
      <c r="LX196" s="12"/>
      <c r="LY196" s="12"/>
      <c r="LZ196" s="12"/>
      <c r="MA196" s="12"/>
      <c r="MB196" s="12"/>
      <c r="MC196" s="12"/>
      <c r="MD196" s="12"/>
      <c r="ME196" s="12"/>
      <c r="MF196" s="12"/>
      <c r="MG196" s="12"/>
      <c r="MH196" s="12"/>
      <c r="MI196" s="12"/>
      <c r="MJ196" s="12"/>
      <c r="MK196" s="12"/>
      <c r="ML196" s="12"/>
      <c r="MM196" s="12"/>
      <c r="MN196" s="12"/>
      <c r="MO196" s="12"/>
      <c r="MP196" s="12"/>
      <c r="MQ196" s="12"/>
      <c r="MR196" s="12"/>
      <c r="MS196" s="12"/>
      <c r="MT196" s="12"/>
      <c r="MU196" s="12"/>
      <c r="MV196" s="12"/>
      <c r="MW196" s="12"/>
      <c r="MX196" s="12"/>
      <c r="MY196" s="12"/>
      <c r="MZ196" s="12"/>
      <c r="NA196" s="12"/>
      <c r="NB196" s="12"/>
      <c r="NC196" s="12"/>
      <c r="ND196" s="12"/>
      <c r="NE196" s="12"/>
      <c r="NF196" s="12"/>
      <c r="NG196" s="12"/>
      <c r="NH196" s="12"/>
      <c r="NI196" s="12"/>
      <c r="NJ196" s="12"/>
      <c r="NK196" s="12"/>
      <c r="NL196" s="12"/>
      <c r="NM196" s="12"/>
      <c r="NN196" s="12"/>
      <c r="NO196" s="12"/>
      <c r="NP196" s="12"/>
      <c r="NQ196" s="12"/>
      <c r="NR196" s="12"/>
      <c r="NS196" s="12"/>
      <c r="NT196" s="12"/>
      <c r="NU196" s="12"/>
      <c r="NV196" s="12"/>
      <c r="NW196" s="12"/>
      <c r="NX196" s="12"/>
      <c r="NY196" s="12"/>
      <c r="NZ196" s="12"/>
      <c r="OA196" s="12"/>
      <c r="OB196" s="12"/>
      <c r="OC196" s="12"/>
      <c r="OD196" s="12"/>
      <c r="OE196" s="12"/>
      <c r="OF196" s="12"/>
      <c r="OG196" s="12"/>
      <c r="OH196" s="12"/>
      <c r="OI196" s="12"/>
      <c r="OJ196" s="12"/>
      <c r="OK196" s="12"/>
      <c r="OL196" s="12"/>
      <c r="OM196" s="12"/>
      <c r="ON196" s="12"/>
      <c r="OO196" s="12"/>
      <c r="OP196" s="12"/>
      <c r="OQ196" s="12"/>
      <c r="OR196" s="12"/>
      <c r="OS196" s="12"/>
      <c r="OT196" s="12"/>
      <c r="OU196" s="12"/>
      <c r="OV196" s="12"/>
      <c r="OW196" s="12"/>
      <c r="OX196" s="12"/>
      <c r="OY196" s="12"/>
      <c r="OZ196" s="12"/>
      <c r="PA196" s="12"/>
      <c r="PB196" s="12"/>
      <c r="PC196" s="12"/>
      <c r="PD196" s="12"/>
      <c r="PE196" s="12"/>
      <c r="PF196" s="12"/>
      <c r="PG196" s="12"/>
      <c r="PH196" s="12"/>
      <c r="PI196" s="12"/>
      <c r="PJ196" s="12"/>
      <c r="PK196" s="12"/>
      <c r="PL196" s="12"/>
      <c r="PM196" s="12"/>
      <c r="PN196" s="12"/>
      <c r="PO196" s="12"/>
      <c r="PP196" s="12"/>
      <c r="PQ196" s="12"/>
      <c r="PR196" s="12"/>
      <c r="PS196" s="12"/>
      <c r="PT196" s="12"/>
      <c r="PU196" s="12"/>
      <c r="PV196" s="12"/>
      <c r="PW196" s="12"/>
      <c r="PX196" s="12"/>
      <c r="PY196" s="12"/>
      <c r="PZ196" s="12"/>
      <c r="QA196" s="12"/>
      <c r="QB196" s="12"/>
      <c r="QC196" s="12"/>
      <c r="QD196" s="12"/>
      <c r="QE196" s="12"/>
      <c r="QF196" s="12"/>
      <c r="QG196" s="12"/>
      <c r="QH196" s="12"/>
      <c r="QI196" s="12"/>
      <c r="QJ196" s="12"/>
      <c r="QK196" s="12"/>
      <c r="QL196" s="12"/>
      <c r="QM196" s="12"/>
      <c r="QN196" s="12"/>
      <c r="QO196" s="12"/>
      <c r="QP196" s="12"/>
      <c r="QQ196" s="12"/>
      <c r="QR196" s="12"/>
      <c r="QS196" s="12"/>
      <c r="QT196" s="12"/>
      <c r="QU196" s="12"/>
      <c r="QV196" s="12"/>
      <c r="QW196" s="12"/>
      <c r="QX196" s="12"/>
      <c r="QY196" s="12"/>
      <c r="QZ196" s="12"/>
      <c r="RA196" s="12"/>
      <c r="RB196" s="12"/>
      <c r="RC196" s="12"/>
      <c r="RD196" s="12"/>
      <c r="RE196" s="12"/>
      <c r="RF196" s="12"/>
      <c r="RG196" s="12"/>
      <c r="RH196" s="12"/>
      <c r="RI196" s="12"/>
      <c r="RJ196" s="12"/>
      <c r="RK196" s="12"/>
      <c r="RL196" s="12"/>
      <c r="RM196" s="12"/>
      <c r="RN196" s="12"/>
      <c r="RO196" s="12"/>
      <c r="RP196" s="12"/>
      <c r="RQ196" s="12"/>
      <c r="RR196" s="12"/>
      <c r="RS196" s="12"/>
      <c r="RT196" s="12"/>
      <c r="RU196" s="12"/>
      <c r="RV196" s="12"/>
      <c r="RW196" s="12"/>
      <c r="RX196" s="12"/>
      <c r="RY196" s="12"/>
      <c r="RZ196" s="12"/>
      <c r="SA196" s="12"/>
      <c r="SB196" s="12"/>
      <c r="SC196" s="12"/>
      <c r="SD196" s="12"/>
      <c r="SE196" s="12"/>
      <c r="SF196" s="12"/>
      <c r="SG196" s="12"/>
      <c r="SH196" s="12"/>
      <c r="SI196" s="12"/>
      <c r="SJ196" s="12"/>
      <c r="SK196" s="12"/>
      <c r="SL196" s="12"/>
      <c r="SM196" s="12"/>
      <c r="SN196" s="12"/>
      <c r="SO196" s="12"/>
      <c r="SP196" s="12"/>
      <c r="SQ196" s="12"/>
      <c r="SR196" s="12"/>
      <c r="SS196" s="12"/>
      <c r="ST196" s="12"/>
      <c r="SU196" s="12"/>
      <c r="SV196" s="12"/>
      <c r="SW196" s="12"/>
      <c r="SX196" s="12"/>
      <c r="SY196" s="12"/>
      <c r="SZ196" s="12"/>
      <c r="TA196" s="12"/>
      <c r="TB196" s="12"/>
      <c r="TC196" s="12"/>
      <c r="TD196" s="12"/>
      <c r="TE196" s="12"/>
      <c r="TF196" s="12"/>
      <c r="TG196" s="12"/>
      <c r="TH196" s="12"/>
      <c r="TI196" s="12"/>
      <c r="TJ196" s="12"/>
      <c r="TK196" s="12"/>
      <c r="TL196" s="12"/>
      <c r="TM196" s="12"/>
      <c r="TN196" s="12"/>
      <c r="TO196" s="12"/>
      <c r="TP196" s="12"/>
      <c r="TQ196" s="12"/>
      <c r="TR196" s="12"/>
      <c r="TS196" s="12"/>
      <c r="TT196" s="12"/>
      <c r="TU196" s="12"/>
      <c r="TV196" s="12"/>
      <c r="TW196" s="12"/>
      <c r="TX196" s="12"/>
      <c r="TY196" s="12"/>
      <c r="TZ196" s="12"/>
      <c r="UA196" s="12"/>
      <c r="UB196" s="12"/>
      <c r="UC196" s="12"/>
      <c r="UD196" s="12"/>
      <c r="UE196" s="12"/>
      <c r="UF196" s="12"/>
      <c r="UG196" s="12"/>
      <c r="UH196" s="12"/>
      <c r="UI196" s="12"/>
      <c r="UJ196" s="12"/>
      <c r="UK196" s="12"/>
      <c r="UL196" s="12"/>
      <c r="UM196" s="12"/>
      <c r="UN196" s="12"/>
      <c r="UO196" s="12"/>
      <c r="UP196" s="12"/>
      <c r="UQ196" s="12"/>
      <c r="UR196" s="12"/>
      <c r="US196" s="12"/>
      <c r="UT196" s="12"/>
      <c r="UU196" s="12"/>
      <c r="UV196" s="12"/>
      <c r="UW196" s="12"/>
      <c r="UX196" s="12"/>
      <c r="UY196" s="12"/>
      <c r="UZ196" s="12"/>
      <c r="VA196" s="12"/>
      <c r="VB196" s="12"/>
      <c r="VC196" s="12"/>
      <c r="VD196" s="12"/>
      <c r="VE196" s="12"/>
      <c r="VF196" s="12"/>
      <c r="VG196" s="12"/>
      <c r="VH196" s="12"/>
      <c r="VI196" s="12"/>
      <c r="VJ196" s="12"/>
      <c r="VK196" s="12"/>
      <c r="VL196" s="12"/>
      <c r="VM196" s="12"/>
      <c r="VN196" s="12"/>
      <c r="VO196" s="12"/>
      <c r="VP196" s="12"/>
      <c r="VQ196" s="12"/>
      <c r="VR196" s="12"/>
      <c r="VS196" s="12"/>
      <c r="VT196" s="12"/>
      <c r="VU196" s="12"/>
      <c r="VV196" s="12"/>
      <c r="VW196" s="12"/>
      <c r="VX196" s="12"/>
      <c r="VY196" s="12"/>
      <c r="VZ196" s="12"/>
      <c r="WA196" s="12"/>
      <c r="WB196" s="12"/>
      <c r="WC196" s="12"/>
      <c r="WD196" s="12"/>
      <c r="WE196" s="12"/>
      <c r="WF196" s="12"/>
      <c r="WG196" s="12"/>
      <c r="WH196" s="12"/>
      <c r="WI196" s="12"/>
      <c r="WJ196" s="12"/>
      <c r="WK196" s="12"/>
      <c r="WL196" s="12"/>
      <c r="WM196" s="12"/>
      <c r="WN196" s="12"/>
      <c r="WO196" s="12"/>
      <c r="WP196" s="12"/>
      <c r="WQ196" s="12"/>
      <c r="WR196" s="12"/>
      <c r="WS196" s="12"/>
      <c r="WT196" s="12"/>
      <c r="WU196" s="12"/>
      <c r="WV196" s="12"/>
      <c r="WW196" s="12"/>
      <c r="WX196" s="12"/>
      <c r="WY196" s="12"/>
      <c r="WZ196" s="12"/>
      <c r="XA196" s="12"/>
      <c r="XB196" s="12"/>
      <c r="XC196" s="12"/>
      <c r="XD196" s="12"/>
      <c r="XE196" s="12"/>
      <c r="XF196" s="12"/>
      <c r="XG196" s="12"/>
      <c r="XH196" s="12"/>
      <c r="XI196" s="12"/>
      <c r="XJ196" s="12"/>
      <c r="XK196" s="12"/>
      <c r="XL196" s="12"/>
      <c r="XM196" s="12"/>
      <c r="XN196" s="12"/>
      <c r="XO196" s="12"/>
      <c r="XP196" s="12"/>
      <c r="XQ196" s="12"/>
      <c r="XR196" s="12"/>
      <c r="XS196" s="12"/>
      <c r="XT196" s="12"/>
      <c r="XU196" s="12"/>
      <c r="XV196" s="12"/>
      <c r="XW196" s="12"/>
      <c r="XX196" s="12"/>
      <c r="XY196" s="12"/>
      <c r="XZ196" s="12"/>
      <c r="YA196" s="12"/>
      <c r="YB196" s="12"/>
      <c r="YC196" s="12"/>
      <c r="YD196" s="12"/>
      <c r="YE196" s="12"/>
      <c r="YF196" s="12"/>
      <c r="YG196" s="12"/>
      <c r="YH196" s="12"/>
      <c r="YI196" s="12"/>
      <c r="YJ196" s="12"/>
      <c r="YK196" s="12"/>
      <c r="YL196" s="12"/>
      <c r="YM196" s="12"/>
      <c r="YN196" s="12"/>
      <c r="YO196" s="12"/>
      <c r="YP196" s="12"/>
      <c r="YQ196" s="12"/>
      <c r="YR196" s="12"/>
      <c r="YS196" s="12"/>
      <c r="YT196" s="12"/>
      <c r="YU196" s="12"/>
      <c r="YV196" s="12"/>
      <c r="YW196" s="12"/>
      <c r="YX196" s="12"/>
      <c r="YY196" s="12"/>
      <c r="YZ196" s="12"/>
      <c r="ZA196" s="12"/>
      <c r="ZB196" s="12"/>
      <c r="ZC196" s="12"/>
      <c r="ZD196" s="12"/>
      <c r="ZE196" s="12"/>
      <c r="ZF196" s="12"/>
      <c r="ZG196" s="12"/>
      <c r="ZH196" s="12"/>
      <c r="ZI196" s="12"/>
      <c r="ZJ196" s="12"/>
      <c r="ZK196" s="12"/>
      <c r="ZL196" s="12"/>
      <c r="ZM196" s="12"/>
      <c r="ZN196" s="12"/>
      <c r="ZO196" s="12"/>
      <c r="ZP196" s="12"/>
      <c r="ZQ196" s="12"/>
      <c r="ZR196" s="12"/>
      <c r="ZS196" s="12"/>
      <c r="ZT196" s="12"/>
      <c r="ZU196" s="12"/>
      <c r="ZV196" s="12"/>
      <c r="ZW196" s="12"/>
      <c r="ZX196" s="12"/>
      <c r="ZY196" s="12"/>
      <c r="ZZ196" s="12"/>
      <c r="AAA196" s="12"/>
      <c r="AAB196" s="12"/>
      <c r="AAC196" s="12"/>
      <c r="AAD196" s="12"/>
      <c r="AAE196" s="12"/>
      <c r="AAF196" s="12"/>
      <c r="AAG196" s="12"/>
      <c r="AAH196" s="12"/>
      <c r="AAI196" s="12"/>
      <c r="AAJ196" s="12"/>
      <c r="AAK196" s="12"/>
      <c r="AAL196" s="12"/>
      <c r="AAM196" s="12"/>
      <c r="AAN196" s="12"/>
      <c r="AAO196" s="12"/>
      <c r="AAP196" s="12"/>
      <c r="AAQ196" s="12"/>
      <c r="AAR196" s="12"/>
      <c r="AAS196" s="12"/>
      <c r="AAT196" s="12"/>
      <c r="AAU196" s="12"/>
      <c r="AAV196" s="12"/>
      <c r="AAW196" s="12"/>
      <c r="AAX196" s="12"/>
      <c r="AAY196" s="12"/>
      <c r="AAZ196" s="12"/>
      <c r="ABA196" s="12"/>
      <c r="ABB196" s="12"/>
      <c r="ABC196" s="12"/>
      <c r="ABD196" s="12"/>
      <c r="ABE196" s="12"/>
      <c r="ABF196" s="12"/>
      <c r="ABG196" s="12"/>
      <c r="ABH196" s="12"/>
      <c r="ABI196" s="12"/>
      <c r="ABJ196" s="12"/>
      <c r="ABK196" s="12"/>
      <c r="ABL196" s="12"/>
      <c r="ABM196" s="12"/>
      <c r="ABN196" s="12"/>
      <c r="ABO196" s="12"/>
      <c r="ABP196" s="12"/>
      <c r="ABQ196" s="12"/>
      <c r="ABR196" s="12"/>
      <c r="ABS196" s="12"/>
      <c r="ABT196" s="12"/>
      <c r="ABU196" s="12"/>
      <c r="ABV196" s="12"/>
      <c r="ABW196" s="12"/>
      <c r="ABX196" s="12"/>
      <c r="ABY196" s="12"/>
      <c r="ABZ196" s="12"/>
      <c r="ACA196" s="12"/>
      <c r="ACB196" s="12"/>
      <c r="ACC196" s="12"/>
      <c r="ACD196" s="12"/>
      <c r="ACE196" s="12"/>
      <c r="ACF196" s="12"/>
      <c r="ACG196" s="12"/>
      <c r="ACH196" s="12"/>
      <c r="ACI196" s="12"/>
      <c r="ACJ196" s="12"/>
      <c r="ACK196" s="12"/>
      <c r="ACL196" s="12"/>
      <c r="ACM196" s="12"/>
      <c r="ACN196" s="12"/>
      <c r="ACO196" s="12"/>
      <c r="ACP196" s="12"/>
      <c r="ACQ196" s="12"/>
      <c r="ACR196" s="12"/>
      <c r="ACS196" s="12"/>
      <c r="ACT196" s="12"/>
      <c r="ACU196" s="12"/>
      <c r="ACV196" s="12"/>
      <c r="ACW196" s="12"/>
      <c r="ACX196" s="12"/>
      <c r="ACY196" s="12"/>
      <c r="ACZ196" s="12"/>
      <c r="ADA196" s="12"/>
      <c r="ADB196" s="12"/>
      <c r="ADC196" s="12"/>
      <c r="ADD196" s="12"/>
      <c r="ADE196" s="12"/>
      <c r="ADF196" s="12"/>
      <c r="ADG196" s="12"/>
      <c r="ADH196" s="12"/>
      <c r="ADI196" s="12"/>
      <c r="ADJ196" s="12"/>
      <c r="ADK196" s="12"/>
      <c r="ADL196" s="12"/>
      <c r="ADM196" s="12"/>
      <c r="ADN196" s="12"/>
      <c r="ADO196" s="12"/>
      <c r="ADP196" s="12"/>
      <c r="ADQ196" s="12"/>
      <c r="ADR196" s="12"/>
      <c r="ADS196" s="12"/>
      <c r="ADT196" s="12"/>
      <c r="ADU196" s="12"/>
      <c r="ADV196" s="12"/>
      <c r="ADW196" s="12"/>
      <c r="ADX196" s="12"/>
      <c r="ADY196" s="12"/>
      <c r="ADZ196" s="12"/>
      <c r="AEA196" s="12"/>
      <c r="AEB196" s="12"/>
      <c r="AEC196" s="12"/>
      <c r="AED196" s="12"/>
      <c r="AEE196" s="12"/>
      <c r="AEF196" s="12"/>
      <c r="AEG196" s="12"/>
      <c r="AEH196" s="12"/>
      <c r="AEI196" s="12"/>
      <c r="AEJ196" s="12"/>
      <c r="AEK196" s="12"/>
      <c r="AEL196" s="12"/>
      <c r="AEM196" s="12"/>
      <c r="AEN196" s="12"/>
      <c r="AEO196" s="12"/>
      <c r="AEP196" s="12"/>
      <c r="AEQ196" s="12"/>
      <c r="AER196" s="12"/>
      <c r="AES196" s="12"/>
      <c r="AET196" s="12"/>
      <c r="AEU196" s="12"/>
      <c r="AEV196" s="12"/>
      <c r="AEW196" s="12"/>
      <c r="AEX196" s="12"/>
      <c r="AEY196" s="12"/>
      <c r="AEZ196" s="12"/>
      <c r="AFA196" s="12"/>
      <c r="AFB196" s="12"/>
      <c r="AFC196" s="12"/>
      <c r="AFD196" s="12"/>
      <c r="AFE196" s="12"/>
      <c r="AFF196" s="12"/>
      <c r="AFG196" s="12"/>
      <c r="AFH196" s="12"/>
      <c r="AFI196" s="12"/>
      <c r="AFJ196" s="12"/>
      <c r="AFK196" s="12"/>
      <c r="AFL196" s="12"/>
      <c r="AFM196" s="12"/>
      <c r="AFN196" s="12"/>
      <c r="AFO196" s="12"/>
      <c r="AFP196" s="12"/>
      <c r="AFQ196" s="12"/>
      <c r="AFR196" s="12"/>
      <c r="AFS196" s="12"/>
      <c r="AFT196" s="12"/>
      <c r="AFU196" s="12"/>
      <c r="AFV196" s="12"/>
      <c r="AFW196" s="12"/>
      <c r="AFX196" s="12"/>
      <c r="AFY196" s="12"/>
      <c r="AFZ196" s="12"/>
      <c r="AGA196" s="12"/>
      <c r="AGB196" s="12"/>
      <c r="AGC196" s="12"/>
      <c r="AGD196" s="12"/>
      <c r="AGE196" s="12"/>
      <c r="AGF196" s="12"/>
      <c r="AGG196" s="12"/>
      <c r="AGH196" s="12"/>
      <c r="AGI196" s="12"/>
      <c r="AGJ196" s="12"/>
      <c r="AGK196" s="12"/>
      <c r="AGL196" s="12"/>
      <c r="AGM196" s="12"/>
      <c r="AGN196" s="12"/>
      <c r="AGO196" s="12"/>
      <c r="AGP196" s="12"/>
      <c r="AGQ196" s="12"/>
      <c r="AGR196" s="12"/>
      <c r="AGS196" s="12"/>
      <c r="AGT196" s="12"/>
      <c r="AGU196" s="12"/>
      <c r="AGV196" s="12"/>
      <c r="AGW196" s="12"/>
      <c r="AGX196" s="12"/>
      <c r="AGY196" s="12"/>
      <c r="AGZ196" s="12"/>
      <c r="AHA196" s="12"/>
      <c r="AHB196" s="12"/>
      <c r="AHC196" s="12"/>
      <c r="AHD196" s="12"/>
      <c r="AHE196" s="12"/>
      <c r="AHF196" s="12"/>
      <c r="AHG196" s="12"/>
      <c r="AHH196" s="12"/>
      <c r="AHI196" s="12"/>
      <c r="AHJ196" s="12"/>
      <c r="AHK196" s="12"/>
      <c r="AHL196" s="12"/>
      <c r="AHM196" s="12"/>
      <c r="AHN196" s="12"/>
      <c r="AHO196" s="12"/>
      <c r="AHP196" s="12"/>
      <c r="AHQ196" s="12"/>
      <c r="AHR196" s="12"/>
      <c r="AHS196" s="12"/>
      <c r="AHT196" s="12"/>
      <c r="AHU196" s="12"/>
      <c r="AHV196" s="12"/>
      <c r="AHW196" s="12"/>
      <c r="AHX196" s="12"/>
      <c r="AHY196" s="12"/>
      <c r="AHZ196" s="12"/>
      <c r="AIA196" s="12"/>
      <c r="AIB196" s="12"/>
      <c r="AIC196" s="12"/>
      <c r="AID196" s="12"/>
      <c r="AIE196" s="12"/>
      <c r="AIF196" s="12"/>
      <c r="AIG196" s="12"/>
      <c r="AIH196" s="12"/>
      <c r="AII196" s="12"/>
      <c r="AIJ196" s="12"/>
      <c r="AIK196" s="12"/>
      <c r="AIL196" s="12"/>
      <c r="AIM196" s="12"/>
      <c r="AIN196" s="12"/>
      <c r="AIO196" s="12"/>
      <c r="AIP196" s="12"/>
      <c r="AIQ196" s="12"/>
      <c r="AIR196" s="12"/>
      <c r="AIS196" s="12"/>
      <c r="AIT196" s="12"/>
      <c r="AIU196" s="12"/>
      <c r="AIV196" s="12"/>
      <c r="AIW196" s="12"/>
      <c r="AIX196" s="12"/>
      <c r="AIY196" s="12"/>
      <c r="AIZ196" s="12"/>
      <c r="AJA196" s="12"/>
      <c r="AJB196" s="12"/>
      <c r="AJC196" s="12"/>
      <c r="AJD196" s="12"/>
      <c r="AJE196" s="12"/>
      <c r="AJF196" s="12"/>
      <c r="AJG196" s="12"/>
      <c r="AJH196" s="12"/>
      <c r="AJI196" s="12"/>
      <c r="AJJ196" s="12"/>
      <c r="AJK196" s="12"/>
      <c r="AJL196" s="12"/>
      <c r="AJM196" s="12"/>
      <c r="AJN196" s="12"/>
      <c r="AJO196" s="12"/>
      <c r="AJP196" s="12"/>
      <c r="AJQ196" s="12"/>
      <c r="AJR196" s="12"/>
      <c r="AJS196" s="12"/>
      <c r="AJT196" s="12"/>
      <c r="AJU196" s="12"/>
      <c r="AJV196" s="12"/>
      <c r="AJW196" s="12"/>
      <c r="AJX196" s="12"/>
      <c r="AJY196" s="12"/>
      <c r="AJZ196" s="12"/>
      <c r="AKA196" s="12"/>
      <c r="AKB196" s="12"/>
      <c r="AKC196" s="12"/>
      <c r="AKD196" s="12"/>
      <c r="AKE196" s="12"/>
      <c r="AKF196" s="12"/>
      <c r="AKG196" s="12"/>
      <c r="AKH196" s="12"/>
      <c r="AKI196" s="12"/>
      <c r="AKJ196" s="12"/>
      <c r="AKK196" s="12"/>
      <c r="AKL196" s="12"/>
      <c r="AKM196" s="12"/>
      <c r="AKN196" s="12"/>
      <c r="AKO196" s="12"/>
      <c r="AKP196" s="12"/>
      <c r="AKQ196" s="12"/>
      <c r="AKR196" s="12"/>
      <c r="AKS196" s="12"/>
      <c r="AKT196" s="12"/>
      <c r="AKU196" s="12"/>
      <c r="AKV196" s="12"/>
      <c r="AKW196" s="12"/>
      <c r="AKX196" s="12"/>
      <c r="AKY196" s="12"/>
      <c r="AKZ196" s="12"/>
      <c r="ALA196" s="12"/>
      <c r="ALB196" s="12"/>
      <c r="ALC196" s="12"/>
      <c r="ALD196" s="12"/>
      <c r="ALE196" s="12"/>
      <c r="ALF196" s="12"/>
      <c r="ALG196" s="12"/>
      <c r="ALH196" s="12"/>
      <c r="ALI196" s="12"/>
      <c r="ALJ196" s="12"/>
      <c r="ALK196" s="12"/>
      <c r="ALL196" s="12"/>
      <c r="ALM196" s="12"/>
      <c r="ALN196" s="12"/>
      <c r="ALO196" s="12"/>
      <c r="ALP196" s="12"/>
      <c r="ALQ196" s="12"/>
      <c r="ALR196" s="12"/>
      <c r="ALS196" s="12"/>
      <c r="ALT196" s="12"/>
      <c r="ALU196" s="12"/>
      <c r="ALV196" s="12"/>
      <c r="ALW196" s="12"/>
      <c r="ALX196" s="12"/>
      <c r="ALY196" s="12"/>
      <c r="ALZ196" s="12"/>
      <c r="AMA196" s="12"/>
      <c r="AMB196" s="12"/>
      <c r="AMC196" s="12"/>
      <c r="AMD196" s="12"/>
      <c r="AME196" s="12"/>
      <c r="AMF196" s="12"/>
      <c r="AMG196" s="12"/>
      <c r="AMH196" s="12"/>
      <c r="AMI196" s="12"/>
      <c r="AMJ196" s="12"/>
    </row>
    <row r="197" spans="1:1024">
      <c r="A197" s="157"/>
      <c r="B197" s="165" t="s">
        <v>144</v>
      </c>
      <c r="C197" s="152"/>
      <c r="D197" s="149"/>
      <c r="E197" s="161"/>
      <c r="F197" s="162"/>
      <c r="G197" s="149"/>
      <c r="H197" s="149"/>
      <c r="I197" s="149"/>
      <c r="J197" s="149"/>
      <c r="K197" s="149"/>
      <c r="L197" s="163"/>
      <c r="M197" s="12"/>
      <c r="N197" s="12"/>
      <c r="O197" s="164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  <c r="BO197" s="12"/>
      <c r="BP197" s="12"/>
      <c r="BQ197" s="12"/>
      <c r="BR197" s="12"/>
      <c r="BS197" s="12"/>
      <c r="BT197" s="12"/>
      <c r="BU197" s="12"/>
      <c r="BV197" s="12"/>
      <c r="BW197" s="12"/>
      <c r="BX197" s="12"/>
      <c r="BY197" s="12"/>
      <c r="BZ197" s="12"/>
      <c r="CA197" s="12"/>
      <c r="CB197" s="12"/>
      <c r="CC197" s="12"/>
      <c r="CD197" s="12"/>
      <c r="CE197" s="12"/>
      <c r="CF197" s="12"/>
      <c r="CG197" s="12"/>
      <c r="CH197" s="12"/>
      <c r="CI197" s="12"/>
      <c r="CJ197" s="12"/>
      <c r="CK197" s="12"/>
      <c r="CL197" s="12"/>
      <c r="CM197" s="12"/>
      <c r="CN197" s="12"/>
      <c r="CO197" s="12"/>
      <c r="CP197" s="12"/>
      <c r="CQ197" s="12"/>
      <c r="CR197" s="12"/>
      <c r="CS197" s="12"/>
      <c r="CT197" s="12"/>
      <c r="CU197" s="12"/>
      <c r="CV197" s="12"/>
      <c r="CW197" s="12"/>
      <c r="CX197" s="12"/>
      <c r="CY197" s="12"/>
      <c r="CZ197" s="12"/>
      <c r="DA197" s="12"/>
      <c r="DB197" s="12"/>
      <c r="DC197" s="12"/>
      <c r="DD197" s="12"/>
      <c r="DE197" s="12"/>
      <c r="DF197" s="12"/>
      <c r="DG197" s="12"/>
      <c r="DH197" s="12"/>
      <c r="DI197" s="12"/>
      <c r="DJ197" s="12"/>
      <c r="DK197" s="12"/>
      <c r="DL197" s="12"/>
      <c r="DM197" s="12"/>
      <c r="DN197" s="12"/>
      <c r="DO197" s="12"/>
      <c r="DP197" s="12"/>
      <c r="DQ197" s="12"/>
      <c r="DR197" s="12"/>
      <c r="DS197" s="12"/>
      <c r="DT197" s="12"/>
      <c r="DU197" s="12"/>
      <c r="DV197" s="12"/>
      <c r="DW197" s="12"/>
      <c r="DX197" s="12"/>
      <c r="DY197" s="12"/>
      <c r="DZ197" s="12"/>
      <c r="EA197" s="12"/>
      <c r="EB197" s="12"/>
      <c r="EC197" s="12"/>
      <c r="ED197" s="12"/>
      <c r="EE197" s="12"/>
      <c r="EF197" s="12"/>
      <c r="EG197" s="12"/>
      <c r="EH197" s="12"/>
      <c r="EI197" s="12"/>
      <c r="EJ197" s="12"/>
      <c r="EK197" s="12"/>
      <c r="EL197" s="12"/>
      <c r="EM197" s="12"/>
      <c r="EN197" s="12"/>
      <c r="EO197" s="12"/>
      <c r="EP197" s="12"/>
      <c r="EQ197" s="12"/>
      <c r="ER197" s="12"/>
      <c r="ES197" s="12"/>
      <c r="ET197" s="12"/>
      <c r="EU197" s="12"/>
      <c r="EV197" s="12"/>
      <c r="EW197" s="12"/>
      <c r="EX197" s="12"/>
      <c r="EY197" s="12"/>
      <c r="EZ197" s="12"/>
      <c r="FA197" s="12"/>
      <c r="FB197" s="12"/>
      <c r="FC197" s="12"/>
      <c r="FD197" s="12"/>
      <c r="FE197" s="12"/>
      <c r="FF197" s="12"/>
      <c r="FG197" s="12"/>
      <c r="FH197" s="12"/>
      <c r="FI197" s="12"/>
      <c r="FJ197" s="12"/>
      <c r="FK197" s="12"/>
      <c r="FL197" s="12"/>
      <c r="FM197" s="12"/>
      <c r="FN197" s="12"/>
      <c r="FO197" s="12"/>
      <c r="FP197" s="12"/>
      <c r="FQ197" s="12"/>
      <c r="FR197" s="12"/>
      <c r="FS197" s="12"/>
      <c r="FT197" s="12"/>
      <c r="FU197" s="12"/>
      <c r="FV197" s="12"/>
      <c r="FW197" s="12"/>
      <c r="FX197" s="12"/>
      <c r="FY197" s="12"/>
      <c r="FZ197" s="12"/>
      <c r="GA197" s="12"/>
      <c r="GB197" s="12"/>
      <c r="GC197" s="12"/>
      <c r="GD197" s="12"/>
      <c r="GE197" s="12"/>
      <c r="GF197" s="12"/>
      <c r="GG197" s="12"/>
      <c r="GH197" s="12"/>
      <c r="GI197" s="12"/>
      <c r="GJ197" s="12"/>
      <c r="GK197" s="12"/>
      <c r="GL197" s="12"/>
      <c r="GM197" s="12"/>
      <c r="GN197" s="12"/>
      <c r="GO197" s="12"/>
      <c r="GP197" s="12"/>
      <c r="GQ197" s="12"/>
      <c r="GR197" s="12"/>
      <c r="GS197" s="12"/>
      <c r="GT197" s="12"/>
      <c r="GU197" s="12"/>
      <c r="GV197" s="12"/>
      <c r="GW197" s="12"/>
      <c r="GX197" s="12"/>
      <c r="GY197" s="12"/>
      <c r="GZ197" s="12"/>
      <c r="HA197" s="12"/>
      <c r="HB197" s="12"/>
      <c r="HC197" s="12"/>
      <c r="HD197" s="12"/>
      <c r="HE197" s="12"/>
      <c r="HF197" s="12"/>
      <c r="HG197" s="12"/>
      <c r="HH197" s="12"/>
      <c r="HI197" s="12"/>
      <c r="HJ197" s="12"/>
      <c r="HK197" s="12"/>
      <c r="HL197" s="12"/>
      <c r="HM197" s="12"/>
      <c r="HN197" s="12"/>
      <c r="HO197" s="12"/>
      <c r="HP197" s="12"/>
      <c r="HQ197" s="12"/>
      <c r="HR197" s="12"/>
      <c r="HS197" s="12"/>
      <c r="HT197" s="12"/>
      <c r="HU197" s="12"/>
      <c r="HV197" s="12"/>
      <c r="HW197" s="12"/>
      <c r="HX197" s="12"/>
      <c r="HY197" s="12"/>
      <c r="HZ197" s="12"/>
      <c r="IA197" s="12"/>
      <c r="IB197" s="12"/>
      <c r="IC197" s="12"/>
      <c r="ID197" s="12"/>
      <c r="IE197" s="12"/>
      <c r="IF197" s="12"/>
      <c r="IG197" s="12"/>
      <c r="IH197" s="12"/>
      <c r="II197" s="12"/>
      <c r="IJ197" s="12"/>
      <c r="IK197" s="12"/>
      <c r="IL197" s="12"/>
      <c r="IM197" s="12"/>
      <c r="IN197" s="12"/>
      <c r="IO197" s="12"/>
      <c r="IP197" s="12"/>
      <c r="IQ197" s="12"/>
      <c r="IR197" s="12"/>
      <c r="IS197" s="12"/>
      <c r="IT197" s="12"/>
      <c r="IU197" s="12"/>
      <c r="IV197" s="12"/>
      <c r="IW197" s="12"/>
      <c r="IX197" s="12"/>
      <c r="IY197" s="12"/>
      <c r="IZ197" s="12"/>
      <c r="JA197" s="12"/>
      <c r="JB197" s="12"/>
      <c r="JC197" s="12"/>
      <c r="JD197" s="12"/>
      <c r="JE197" s="12"/>
      <c r="JF197" s="12"/>
      <c r="JG197" s="12"/>
      <c r="JH197" s="12"/>
      <c r="JI197" s="12"/>
      <c r="JJ197" s="12"/>
      <c r="JK197" s="12"/>
      <c r="JL197" s="12"/>
      <c r="JM197" s="12"/>
      <c r="JN197" s="12"/>
      <c r="JO197" s="12"/>
      <c r="JP197" s="12"/>
      <c r="JQ197" s="12"/>
      <c r="JR197" s="12"/>
      <c r="JS197" s="12"/>
      <c r="JT197" s="12"/>
      <c r="JU197" s="12"/>
      <c r="JV197" s="12"/>
      <c r="JW197" s="12"/>
      <c r="JX197" s="12"/>
      <c r="JY197" s="12"/>
      <c r="JZ197" s="12"/>
      <c r="KA197" s="12"/>
      <c r="KB197" s="12"/>
      <c r="KC197" s="12"/>
      <c r="KD197" s="12"/>
      <c r="KE197" s="12"/>
      <c r="KF197" s="12"/>
      <c r="KG197" s="12"/>
      <c r="KH197" s="12"/>
      <c r="KI197" s="12"/>
      <c r="KJ197" s="12"/>
      <c r="KK197" s="12"/>
      <c r="KL197" s="12"/>
      <c r="KM197" s="12"/>
      <c r="KN197" s="12"/>
      <c r="KO197" s="12"/>
      <c r="KP197" s="12"/>
      <c r="KQ197" s="12"/>
      <c r="KR197" s="12"/>
      <c r="KS197" s="12"/>
      <c r="KT197" s="12"/>
      <c r="KU197" s="12"/>
      <c r="KV197" s="12"/>
      <c r="KW197" s="12"/>
      <c r="KX197" s="12"/>
      <c r="KY197" s="12"/>
      <c r="KZ197" s="12"/>
      <c r="LA197" s="12"/>
      <c r="LB197" s="12"/>
      <c r="LC197" s="12"/>
      <c r="LD197" s="12"/>
      <c r="LE197" s="12"/>
      <c r="LF197" s="12"/>
      <c r="LG197" s="12"/>
      <c r="LH197" s="12"/>
      <c r="LI197" s="12"/>
      <c r="LJ197" s="12"/>
      <c r="LK197" s="12"/>
      <c r="LL197" s="12"/>
      <c r="LM197" s="12"/>
      <c r="LN197" s="12"/>
      <c r="LO197" s="12"/>
      <c r="LP197" s="12"/>
      <c r="LQ197" s="12"/>
      <c r="LR197" s="12"/>
      <c r="LS197" s="12"/>
      <c r="LT197" s="12"/>
      <c r="LU197" s="12"/>
      <c r="LV197" s="12"/>
      <c r="LW197" s="12"/>
      <c r="LX197" s="12"/>
      <c r="LY197" s="12"/>
      <c r="LZ197" s="12"/>
      <c r="MA197" s="12"/>
      <c r="MB197" s="12"/>
      <c r="MC197" s="12"/>
      <c r="MD197" s="12"/>
      <c r="ME197" s="12"/>
      <c r="MF197" s="12"/>
      <c r="MG197" s="12"/>
      <c r="MH197" s="12"/>
      <c r="MI197" s="12"/>
      <c r="MJ197" s="12"/>
      <c r="MK197" s="12"/>
      <c r="ML197" s="12"/>
      <c r="MM197" s="12"/>
      <c r="MN197" s="12"/>
      <c r="MO197" s="12"/>
      <c r="MP197" s="12"/>
      <c r="MQ197" s="12"/>
      <c r="MR197" s="12"/>
      <c r="MS197" s="12"/>
      <c r="MT197" s="12"/>
      <c r="MU197" s="12"/>
      <c r="MV197" s="12"/>
      <c r="MW197" s="12"/>
      <c r="MX197" s="12"/>
      <c r="MY197" s="12"/>
      <c r="MZ197" s="12"/>
      <c r="NA197" s="12"/>
      <c r="NB197" s="12"/>
      <c r="NC197" s="12"/>
      <c r="ND197" s="12"/>
      <c r="NE197" s="12"/>
      <c r="NF197" s="12"/>
      <c r="NG197" s="12"/>
      <c r="NH197" s="12"/>
      <c r="NI197" s="12"/>
      <c r="NJ197" s="12"/>
      <c r="NK197" s="12"/>
      <c r="NL197" s="12"/>
      <c r="NM197" s="12"/>
      <c r="NN197" s="12"/>
      <c r="NO197" s="12"/>
      <c r="NP197" s="12"/>
      <c r="NQ197" s="12"/>
      <c r="NR197" s="12"/>
      <c r="NS197" s="12"/>
      <c r="NT197" s="12"/>
      <c r="NU197" s="12"/>
      <c r="NV197" s="12"/>
      <c r="NW197" s="12"/>
      <c r="NX197" s="12"/>
      <c r="NY197" s="12"/>
      <c r="NZ197" s="12"/>
      <c r="OA197" s="12"/>
      <c r="OB197" s="12"/>
      <c r="OC197" s="12"/>
      <c r="OD197" s="12"/>
      <c r="OE197" s="12"/>
      <c r="OF197" s="12"/>
      <c r="OG197" s="12"/>
      <c r="OH197" s="12"/>
      <c r="OI197" s="12"/>
      <c r="OJ197" s="12"/>
      <c r="OK197" s="12"/>
      <c r="OL197" s="12"/>
      <c r="OM197" s="12"/>
      <c r="ON197" s="12"/>
      <c r="OO197" s="12"/>
      <c r="OP197" s="12"/>
      <c r="OQ197" s="12"/>
      <c r="OR197" s="12"/>
      <c r="OS197" s="12"/>
      <c r="OT197" s="12"/>
      <c r="OU197" s="12"/>
      <c r="OV197" s="12"/>
      <c r="OW197" s="12"/>
      <c r="OX197" s="12"/>
      <c r="OY197" s="12"/>
      <c r="OZ197" s="12"/>
      <c r="PA197" s="12"/>
      <c r="PB197" s="12"/>
      <c r="PC197" s="12"/>
      <c r="PD197" s="12"/>
      <c r="PE197" s="12"/>
      <c r="PF197" s="12"/>
      <c r="PG197" s="12"/>
      <c r="PH197" s="12"/>
      <c r="PI197" s="12"/>
      <c r="PJ197" s="12"/>
      <c r="PK197" s="12"/>
      <c r="PL197" s="12"/>
      <c r="PM197" s="12"/>
      <c r="PN197" s="12"/>
      <c r="PO197" s="12"/>
      <c r="PP197" s="12"/>
      <c r="PQ197" s="12"/>
      <c r="PR197" s="12"/>
      <c r="PS197" s="12"/>
      <c r="PT197" s="12"/>
      <c r="PU197" s="12"/>
      <c r="PV197" s="12"/>
      <c r="PW197" s="12"/>
      <c r="PX197" s="12"/>
      <c r="PY197" s="12"/>
      <c r="PZ197" s="12"/>
      <c r="QA197" s="12"/>
      <c r="QB197" s="12"/>
      <c r="QC197" s="12"/>
      <c r="QD197" s="12"/>
      <c r="QE197" s="12"/>
      <c r="QF197" s="12"/>
      <c r="QG197" s="12"/>
      <c r="QH197" s="12"/>
      <c r="QI197" s="12"/>
      <c r="QJ197" s="12"/>
      <c r="QK197" s="12"/>
      <c r="QL197" s="12"/>
      <c r="QM197" s="12"/>
      <c r="QN197" s="12"/>
      <c r="QO197" s="12"/>
      <c r="QP197" s="12"/>
      <c r="QQ197" s="12"/>
      <c r="QR197" s="12"/>
      <c r="QS197" s="12"/>
      <c r="QT197" s="12"/>
      <c r="QU197" s="12"/>
      <c r="QV197" s="12"/>
      <c r="QW197" s="12"/>
      <c r="QX197" s="12"/>
      <c r="QY197" s="12"/>
      <c r="QZ197" s="12"/>
      <c r="RA197" s="12"/>
      <c r="RB197" s="12"/>
      <c r="RC197" s="12"/>
      <c r="RD197" s="12"/>
      <c r="RE197" s="12"/>
      <c r="RF197" s="12"/>
      <c r="RG197" s="12"/>
      <c r="RH197" s="12"/>
      <c r="RI197" s="12"/>
      <c r="RJ197" s="12"/>
      <c r="RK197" s="12"/>
      <c r="RL197" s="12"/>
      <c r="RM197" s="12"/>
      <c r="RN197" s="12"/>
      <c r="RO197" s="12"/>
      <c r="RP197" s="12"/>
      <c r="RQ197" s="12"/>
      <c r="RR197" s="12"/>
      <c r="RS197" s="12"/>
      <c r="RT197" s="12"/>
      <c r="RU197" s="12"/>
      <c r="RV197" s="12"/>
      <c r="RW197" s="12"/>
      <c r="RX197" s="12"/>
      <c r="RY197" s="12"/>
      <c r="RZ197" s="12"/>
      <c r="SA197" s="12"/>
      <c r="SB197" s="12"/>
      <c r="SC197" s="12"/>
      <c r="SD197" s="12"/>
      <c r="SE197" s="12"/>
      <c r="SF197" s="12"/>
      <c r="SG197" s="12"/>
      <c r="SH197" s="12"/>
      <c r="SI197" s="12"/>
      <c r="SJ197" s="12"/>
      <c r="SK197" s="12"/>
      <c r="SL197" s="12"/>
      <c r="SM197" s="12"/>
      <c r="SN197" s="12"/>
      <c r="SO197" s="12"/>
      <c r="SP197" s="12"/>
      <c r="SQ197" s="12"/>
      <c r="SR197" s="12"/>
      <c r="SS197" s="12"/>
      <c r="ST197" s="12"/>
      <c r="SU197" s="12"/>
      <c r="SV197" s="12"/>
      <c r="SW197" s="12"/>
      <c r="SX197" s="12"/>
      <c r="SY197" s="12"/>
      <c r="SZ197" s="12"/>
      <c r="TA197" s="12"/>
      <c r="TB197" s="12"/>
      <c r="TC197" s="12"/>
      <c r="TD197" s="12"/>
      <c r="TE197" s="12"/>
      <c r="TF197" s="12"/>
      <c r="TG197" s="12"/>
      <c r="TH197" s="12"/>
      <c r="TI197" s="12"/>
      <c r="TJ197" s="12"/>
      <c r="TK197" s="12"/>
      <c r="TL197" s="12"/>
      <c r="TM197" s="12"/>
      <c r="TN197" s="12"/>
      <c r="TO197" s="12"/>
      <c r="TP197" s="12"/>
      <c r="TQ197" s="12"/>
      <c r="TR197" s="12"/>
      <c r="TS197" s="12"/>
      <c r="TT197" s="12"/>
      <c r="TU197" s="12"/>
      <c r="TV197" s="12"/>
      <c r="TW197" s="12"/>
      <c r="TX197" s="12"/>
      <c r="TY197" s="12"/>
      <c r="TZ197" s="12"/>
      <c r="UA197" s="12"/>
      <c r="UB197" s="12"/>
      <c r="UC197" s="12"/>
      <c r="UD197" s="12"/>
      <c r="UE197" s="12"/>
      <c r="UF197" s="12"/>
      <c r="UG197" s="12"/>
      <c r="UH197" s="12"/>
      <c r="UI197" s="12"/>
      <c r="UJ197" s="12"/>
      <c r="UK197" s="12"/>
      <c r="UL197" s="12"/>
      <c r="UM197" s="12"/>
      <c r="UN197" s="12"/>
      <c r="UO197" s="12"/>
      <c r="UP197" s="12"/>
      <c r="UQ197" s="12"/>
      <c r="UR197" s="12"/>
      <c r="US197" s="12"/>
      <c r="UT197" s="12"/>
      <c r="UU197" s="12"/>
      <c r="UV197" s="12"/>
      <c r="UW197" s="12"/>
      <c r="UX197" s="12"/>
      <c r="UY197" s="12"/>
      <c r="UZ197" s="12"/>
      <c r="VA197" s="12"/>
      <c r="VB197" s="12"/>
      <c r="VC197" s="12"/>
      <c r="VD197" s="12"/>
      <c r="VE197" s="12"/>
      <c r="VF197" s="12"/>
      <c r="VG197" s="12"/>
      <c r="VH197" s="12"/>
      <c r="VI197" s="12"/>
      <c r="VJ197" s="12"/>
      <c r="VK197" s="12"/>
      <c r="VL197" s="12"/>
      <c r="VM197" s="12"/>
      <c r="VN197" s="12"/>
      <c r="VO197" s="12"/>
      <c r="VP197" s="12"/>
      <c r="VQ197" s="12"/>
      <c r="VR197" s="12"/>
      <c r="VS197" s="12"/>
      <c r="VT197" s="12"/>
      <c r="VU197" s="12"/>
      <c r="VV197" s="12"/>
      <c r="VW197" s="12"/>
      <c r="VX197" s="12"/>
      <c r="VY197" s="12"/>
      <c r="VZ197" s="12"/>
      <c r="WA197" s="12"/>
      <c r="WB197" s="12"/>
      <c r="WC197" s="12"/>
      <c r="WD197" s="12"/>
      <c r="WE197" s="12"/>
      <c r="WF197" s="12"/>
      <c r="WG197" s="12"/>
      <c r="WH197" s="12"/>
      <c r="WI197" s="12"/>
      <c r="WJ197" s="12"/>
      <c r="WK197" s="12"/>
      <c r="WL197" s="12"/>
      <c r="WM197" s="12"/>
      <c r="WN197" s="12"/>
      <c r="WO197" s="12"/>
      <c r="WP197" s="12"/>
      <c r="WQ197" s="12"/>
      <c r="WR197" s="12"/>
      <c r="WS197" s="12"/>
      <c r="WT197" s="12"/>
      <c r="WU197" s="12"/>
      <c r="WV197" s="12"/>
      <c r="WW197" s="12"/>
      <c r="WX197" s="12"/>
      <c r="WY197" s="12"/>
      <c r="WZ197" s="12"/>
      <c r="XA197" s="12"/>
      <c r="XB197" s="12"/>
      <c r="XC197" s="12"/>
      <c r="XD197" s="12"/>
      <c r="XE197" s="12"/>
      <c r="XF197" s="12"/>
      <c r="XG197" s="12"/>
      <c r="XH197" s="12"/>
      <c r="XI197" s="12"/>
      <c r="XJ197" s="12"/>
      <c r="XK197" s="12"/>
      <c r="XL197" s="12"/>
      <c r="XM197" s="12"/>
      <c r="XN197" s="12"/>
      <c r="XO197" s="12"/>
      <c r="XP197" s="12"/>
      <c r="XQ197" s="12"/>
      <c r="XR197" s="12"/>
      <c r="XS197" s="12"/>
      <c r="XT197" s="12"/>
      <c r="XU197" s="12"/>
      <c r="XV197" s="12"/>
      <c r="XW197" s="12"/>
      <c r="XX197" s="12"/>
      <c r="XY197" s="12"/>
      <c r="XZ197" s="12"/>
      <c r="YA197" s="12"/>
      <c r="YB197" s="12"/>
      <c r="YC197" s="12"/>
      <c r="YD197" s="12"/>
      <c r="YE197" s="12"/>
      <c r="YF197" s="12"/>
      <c r="YG197" s="12"/>
      <c r="YH197" s="12"/>
      <c r="YI197" s="12"/>
      <c r="YJ197" s="12"/>
      <c r="YK197" s="12"/>
      <c r="YL197" s="12"/>
      <c r="YM197" s="12"/>
      <c r="YN197" s="12"/>
      <c r="YO197" s="12"/>
      <c r="YP197" s="12"/>
      <c r="YQ197" s="12"/>
      <c r="YR197" s="12"/>
      <c r="YS197" s="12"/>
      <c r="YT197" s="12"/>
      <c r="YU197" s="12"/>
      <c r="YV197" s="12"/>
      <c r="YW197" s="12"/>
      <c r="YX197" s="12"/>
      <c r="YY197" s="12"/>
      <c r="YZ197" s="12"/>
      <c r="ZA197" s="12"/>
      <c r="ZB197" s="12"/>
      <c r="ZC197" s="12"/>
      <c r="ZD197" s="12"/>
      <c r="ZE197" s="12"/>
      <c r="ZF197" s="12"/>
      <c r="ZG197" s="12"/>
      <c r="ZH197" s="12"/>
      <c r="ZI197" s="12"/>
      <c r="ZJ197" s="12"/>
      <c r="ZK197" s="12"/>
      <c r="ZL197" s="12"/>
      <c r="ZM197" s="12"/>
      <c r="ZN197" s="12"/>
      <c r="ZO197" s="12"/>
      <c r="ZP197" s="12"/>
      <c r="ZQ197" s="12"/>
      <c r="ZR197" s="12"/>
      <c r="ZS197" s="12"/>
      <c r="ZT197" s="12"/>
      <c r="ZU197" s="12"/>
      <c r="ZV197" s="12"/>
      <c r="ZW197" s="12"/>
      <c r="ZX197" s="12"/>
      <c r="ZY197" s="12"/>
      <c r="ZZ197" s="12"/>
      <c r="AAA197" s="12"/>
      <c r="AAB197" s="12"/>
      <c r="AAC197" s="12"/>
      <c r="AAD197" s="12"/>
      <c r="AAE197" s="12"/>
      <c r="AAF197" s="12"/>
      <c r="AAG197" s="12"/>
      <c r="AAH197" s="12"/>
      <c r="AAI197" s="12"/>
      <c r="AAJ197" s="12"/>
      <c r="AAK197" s="12"/>
      <c r="AAL197" s="12"/>
      <c r="AAM197" s="12"/>
      <c r="AAN197" s="12"/>
      <c r="AAO197" s="12"/>
      <c r="AAP197" s="12"/>
      <c r="AAQ197" s="12"/>
      <c r="AAR197" s="12"/>
      <c r="AAS197" s="12"/>
      <c r="AAT197" s="12"/>
      <c r="AAU197" s="12"/>
      <c r="AAV197" s="12"/>
      <c r="AAW197" s="12"/>
      <c r="AAX197" s="12"/>
      <c r="AAY197" s="12"/>
      <c r="AAZ197" s="12"/>
      <c r="ABA197" s="12"/>
      <c r="ABB197" s="12"/>
      <c r="ABC197" s="12"/>
      <c r="ABD197" s="12"/>
      <c r="ABE197" s="12"/>
      <c r="ABF197" s="12"/>
      <c r="ABG197" s="12"/>
      <c r="ABH197" s="12"/>
      <c r="ABI197" s="12"/>
      <c r="ABJ197" s="12"/>
      <c r="ABK197" s="12"/>
      <c r="ABL197" s="12"/>
      <c r="ABM197" s="12"/>
      <c r="ABN197" s="12"/>
      <c r="ABO197" s="12"/>
      <c r="ABP197" s="12"/>
      <c r="ABQ197" s="12"/>
      <c r="ABR197" s="12"/>
      <c r="ABS197" s="12"/>
      <c r="ABT197" s="12"/>
      <c r="ABU197" s="12"/>
      <c r="ABV197" s="12"/>
      <c r="ABW197" s="12"/>
      <c r="ABX197" s="12"/>
      <c r="ABY197" s="12"/>
      <c r="ABZ197" s="12"/>
      <c r="ACA197" s="12"/>
      <c r="ACB197" s="12"/>
      <c r="ACC197" s="12"/>
      <c r="ACD197" s="12"/>
      <c r="ACE197" s="12"/>
      <c r="ACF197" s="12"/>
      <c r="ACG197" s="12"/>
      <c r="ACH197" s="12"/>
      <c r="ACI197" s="12"/>
      <c r="ACJ197" s="12"/>
      <c r="ACK197" s="12"/>
      <c r="ACL197" s="12"/>
      <c r="ACM197" s="12"/>
      <c r="ACN197" s="12"/>
      <c r="ACO197" s="12"/>
      <c r="ACP197" s="12"/>
      <c r="ACQ197" s="12"/>
      <c r="ACR197" s="12"/>
      <c r="ACS197" s="12"/>
      <c r="ACT197" s="12"/>
      <c r="ACU197" s="12"/>
      <c r="ACV197" s="12"/>
      <c r="ACW197" s="12"/>
      <c r="ACX197" s="12"/>
      <c r="ACY197" s="12"/>
      <c r="ACZ197" s="12"/>
      <c r="ADA197" s="12"/>
      <c r="ADB197" s="12"/>
      <c r="ADC197" s="12"/>
      <c r="ADD197" s="12"/>
      <c r="ADE197" s="12"/>
      <c r="ADF197" s="12"/>
      <c r="ADG197" s="12"/>
      <c r="ADH197" s="12"/>
      <c r="ADI197" s="12"/>
      <c r="ADJ197" s="12"/>
      <c r="ADK197" s="12"/>
      <c r="ADL197" s="12"/>
      <c r="ADM197" s="12"/>
      <c r="ADN197" s="12"/>
      <c r="ADO197" s="12"/>
      <c r="ADP197" s="12"/>
      <c r="ADQ197" s="12"/>
      <c r="ADR197" s="12"/>
      <c r="ADS197" s="12"/>
      <c r="ADT197" s="12"/>
      <c r="ADU197" s="12"/>
      <c r="ADV197" s="12"/>
      <c r="ADW197" s="12"/>
      <c r="ADX197" s="12"/>
      <c r="ADY197" s="12"/>
      <c r="ADZ197" s="12"/>
      <c r="AEA197" s="12"/>
      <c r="AEB197" s="12"/>
      <c r="AEC197" s="12"/>
      <c r="AED197" s="12"/>
      <c r="AEE197" s="12"/>
      <c r="AEF197" s="12"/>
      <c r="AEG197" s="12"/>
      <c r="AEH197" s="12"/>
      <c r="AEI197" s="12"/>
      <c r="AEJ197" s="12"/>
      <c r="AEK197" s="12"/>
      <c r="AEL197" s="12"/>
      <c r="AEM197" s="12"/>
      <c r="AEN197" s="12"/>
      <c r="AEO197" s="12"/>
      <c r="AEP197" s="12"/>
      <c r="AEQ197" s="12"/>
      <c r="AER197" s="12"/>
      <c r="AES197" s="12"/>
      <c r="AET197" s="12"/>
      <c r="AEU197" s="12"/>
      <c r="AEV197" s="12"/>
      <c r="AEW197" s="12"/>
      <c r="AEX197" s="12"/>
      <c r="AEY197" s="12"/>
      <c r="AEZ197" s="12"/>
      <c r="AFA197" s="12"/>
      <c r="AFB197" s="12"/>
      <c r="AFC197" s="12"/>
      <c r="AFD197" s="12"/>
      <c r="AFE197" s="12"/>
      <c r="AFF197" s="12"/>
      <c r="AFG197" s="12"/>
      <c r="AFH197" s="12"/>
      <c r="AFI197" s="12"/>
      <c r="AFJ197" s="12"/>
      <c r="AFK197" s="12"/>
      <c r="AFL197" s="12"/>
      <c r="AFM197" s="12"/>
      <c r="AFN197" s="12"/>
      <c r="AFO197" s="12"/>
      <c r="AFP197" s="12"/>
      <c r="AFQ197" s="12"/>
      <c r="AFR197" s="12"/>
      <c r="AFS197" s="12"/>
      <c r="AFT197" s="12"/>
      <c r="AFU197" s="12"/>
      <c r="AFV197" s="12"/>
      <c r="AFW197" s="12"/>
      <c r="AFX197" s="12"/>
      <c r="AFY197" s="12"/>
      <c r="AFZ197" s="12"/>
      <c r="AGA197" s="12"/>
      <c r="AGB197" s="12"/>
      <c r="AGC197" s="12"/>
      <c r="AGD197" s="12"/>
      <c r="AGE197" s="12"/>
      <c r="AGF197" s="12"/>
      <c r="AGG197" s="12"/>
      <c r="AGH197" s="12"/>
      <c r="AGI197" s="12"/>
      <c r="AGJ197" s="12"/>
      <c r="AGK197" s="12"/>
      <c r="AGL197" s="12"/>
      <c r="AGM197" s="12"/>
      <c r="AGN197" s="12"/>
      <c r="AGO197" s="12"/>
      <c r="AGP197" s="12"/>
      <c r="AGQ197" s="12"/>
      <c r="AGR197" s="12"/>
      <c r="AGS197" s="12"/>
      <c r="AGT197" s="12"/>
      <c r="AGU197" s="12"/>
      <c r="AGV197" s="12"/>
      <c r="AGW197" s="12"/>
      <c r="AGX197" s="12"/>
      <c r="AGY197" s="12"/>
      <c r="AGZ197" s="12"/>
      <c r="AHA197" s="12"/>
      <c r="AHB197" s="12"/>
      <c r="AHC197" s="12"/>
      <c r="AHD197" s="12"/>
      <c r="AHE197" s="12"/>
      <c r="AHF197" s="12"/>
      <c r="AHG197" s="12"/>
      <c r="AHH197" s="12"/>
      <c r="AHI197" s="12"/>
      <c r="AHJ197" s="12"/>
      <c r="AHK197" s="12"/>
      <c r="AHL197" s="12"/>
      <c r="AHM197" s="12"/>
      <c r="AHN197" s="12"/>
      <c r="AHO197" s="12"/>
      <c r="AHP197" s="12"/>
      <c r="AHQ197" s="12"/>
      <c r="AHR197" s="12"/>
      <c r="AHS197" s="12"/>
      <c r="AHT197" s="12"/>
      <c r="AHU197" s="12"/>
      <c r="AHV197" s="12"/>
      <c r="AHW197" s="12"/>
      <c r="AHX197" s="12"/>
      <c r="AHY197" s="12"/>
      <c r="AHZ197" s="12"/>
      <c r="AIA197" s="12"/>
      <c r="AIB197" s="12"/>
      <c r="AIC197" s="12"/>
      <c r="AID197" s="12"/>
      <c r="AIE197" s="12"/>
      <c r="AIF197" s="12"/>
      <c r="AIG197" s="12"/>
      <c r="AIH197" s="12"/>
      <c r="AII197" s="12"/>
      <c r="AIJ197" s="12"/>
      <c r="AIK197" s="12"/>
      <c r="AIL197" s="12"/>
      <c r="AIM197" s="12"/>
      <c r="AIN197" s="12"/>
      <c r="AIO197" s="12"/>
      <c r="AIP197" s="12"/>
      <c r="AIQ197" s="12"/>
      <c r="AIR197" s="12"/>
      <c r="AIS197" s="12"/>
      <c r="AIT197" s="12"/>
      <c r="AIU197" s="12"/>
      <c r="AIV197" s="12"/>
      <c r="AIW197" s="12"/>
      <c r="AIX197" s="12"/>
      <c r="AIY197" s="12"/>
      <c r="AIZ197" s="12"/>
      <c r="AJA197" s="12"/>
      <c r="AJB197" s="12"/>
      <c r="AJC197" s="12"/>
      <c r="AJD197" s="12"/>
      <c r="AJE197" s="12"/>
      <c r="AJF197" s="12"/>
      <c r="AJG197" s="12"/>
      <c r="AJH197" s="12"/>
      <c r="AJI197" s="12"/>
      <c r="AJJ197" s="12"/>
      <c r="AJK197" s="12"/>
      <c r="AJL197" s="12"/>
      <c r="AJM197" s="12"/>
      <c r="AJN197" s="12"/>
      <c r="AJO197" s="12"/>
      <c r="AJP197" s="12"/>
      <c r="AJQ197" s="12"/>
      <c r="AJR197" s="12"/>
      <c r="AJS197" s="12"/>
      <c r="AJT197" s="12"/>
      <c r="AJU197" s="12"/>
      <c r="AJV197" s="12"/>
      <c r="AJW197" s="12"/>
      <c r="AJX197" s="12"/>
      <c r="AJY197" s="12"/>
      <c r="AJZ197" s="12"/>
      <c r="AKA197" s="12"/>
      <c r="AKB197" s="12"/>
      <c r="AKC197" s="12"/>
      <c r="AKD197" s="12"/>
      <c r="AKE197" s="12"/>
      <c r="AKF197" s="12"/>
      <c r="AKG197" s="12"/>
      <c r="AKH197" s="12"/>
      <c r="AKI197" s="12"/>
      <c r="AKJ197" s="12"/>
      <c r="AKK197" s="12"/>
      <c r="AKL197" s="12"/>
      <c r="AKM197" s="12"/>
      <c r="AKN197" s="12"/>
      <c r="AKO197" s="12"/>
      <c r="AKP197" s="12"/>
      <c r="AKQ197" s="12"/>
      <c r="AKR197" s="12"/>
      <c r="AKS197" s="12"/>
      <c r="AKT197" s="12"/>
      <c r="AKU197" s="12"/>
      <c r="AKV197" s="12"/>
      <c r="AKW197" s="12"/>
      <c r="AKX197" s="12"/>
      <c r="AKY197" s="12"/>
      <c r="AKZ197" s="12"/>
      <c r="ALA197" s="12"/>
      <c r="ALB197" s="12"/>
      <c r="ALC197" s="12"/>
      <c r="ALD197" s="12"/>
      <c r="ALE197" s="12"/>
      <c r="ALF197" s="12"/>
      <c r="ALG197" s="12"/>
      <c r="ALH197" s="12"/>
      <c r="ALI197" s="12"/>
      <c r="ALJ197" s="12"/>
      <c r="ALK197" s="12"/>
      <c r="ALL197" s="12"/>
      <c r="ALM197" s="12"/>
      <c r="ALN197" s="12"/>
      <c r="ALO197" s="12"/>
      <c r="ALP197" s="12"/>
      <c r="ALQ197" s="12"/>
      <c r="ALR197" s="12"/>
      <c r="ALS197" s="12"/>
      <c r="ALT197" s="12"/>
      <c r="ALU197" s="12"/>
      <c r="ALV197" s="12"/>
      <c r="ALW197" s="12"/>
      <c r="ALX197" s="12"/>
      <c r="ALY197" s="12"/>
      <c r="ALZ197" s="12"/>
      <c r="AMA197" s="12"/>
      <c r="AMB197" s="12"/>
      <c r="AMC197" s="12"/>
      <c r="AMD197" s="12"/>
      <c r="AME197" s="12"/>
      <c r="AMF197" s="12"/>
      <c r="AMG197" s="12"/>
      <c r="AMH197" s="12"/>
      <c r="AMI197" s="12"/>
      <c r="AMJ197" s="12"/>
    </row>
    <row r="198" spans="1:1024" ht="15" customHeight="1">
      <c r="A198" s="166"/>
      <c r="B198" s="167" t="s">
        <v>145</v>
      </c>
      <c r="C198" s="168"/>
      <c r="D198" s="169"/>
      <c r="E198" s="170"/>
      <c r="F198" s="171"/>
      <c r="G198" s="169"/>
      <c r="H198" s="169"/>
      <c r="I198" s="169"/>
      <c r="J198" s="169"/>
      <c r="K198" s="169"/>
      <c r="L198" s="172"/>
      <c r="M198" s="173"/>
      <c r="N198" s="174"/>
    </row>
    <row r="199" spans="1:1024">
      <c r="A199" s="166"/>
      <c r="B199" s="167" t="s">
        <v>146</v>
      </c>
      <c r="C199" s="168"/>
      <c r="D199" s="169"/>
      <c r="E199" s="170"/>
      <c r="F199" s="171"/>
      <c r="G199" s="169"/>
      <c r="H199" s="169"/>
      <c r="I199" s="169"/>
      <c r="J199" s="169"/>
      <c r="K199" s="169"/>
      <c r="L199" s="172"/>
      <c r="M199" s="173"/>
      <c r="N199" s="174"/>
    </row>
    <row r="200" spans="1:1024">
      <c r="A200" s="166"/>
      <c r="B200" s="175"/>
      <c r="C200" s="168"/>
      <c r="D200" s="169"/>
      <c r="E200" s="176"/>
      <c r="F200" s="177"/>
      <c r="G200" s="169"/>
      <c r="H200" s="169"/>
      <c r="I200" s="169"/>
      <c r="J200" s="169"/>
      <c r="K200" s="169"/>
      <c r="L200" s="172"/>
      <c r="M200" s="173"/>
      <c r="N200" s="178"/>
    </row>
    <row r="201" spans="1:1024">
      <c r="A201" s="166"/>
      <c r="B201" s="175"/>
      <c r="C201" s="168"/>
      <c r="D201" s="169"/>
      <c r="E201" s="176"/>
      <c r="F201" s="177"/>
      <c r="G201" s="169"/>
      <c r="H201" s="169"/>
      <c r="I201" s="169"/>
      <c r="J201" s="169"/>
      <c r="K201" s="169"/>
      <c r="L201" s="179"/>
      <c r="M201" s="174"/>
    </row>
    <row r="202" spans="1:1024">
      <c r="A202" s="166"/>
      <c r="B202" s="175"/>
      <c r="C202" s="168"/>
      <c r="D202" s="169"/>
      <c r="E202" s="176"/>
      <c r="F202" s="177"/>
      <c r="G202" s="169"/>
      <c r="H202" s="169"/>
      <c r="I202" s="169"/>
      <c r="J202" s="169"/>
      <c r="K202" s="169"/>
      <c r="L202" s="179"/>
      <c r="M202" s="174"/>
    </row>
    <row r="203" spans="1:1024">
      <c r="A203" s="166"/>
      <c r="B203" s="175"/>
      <c r="C203" s="168"/>
      <c r="D203" s="169"/>
      <c r="E203" s="176"/>
      <c r="F203" s="177"/>
      <c r="G203" s="169"/>
      <c r="H203" s="169"/>
      <c r="I203" s="169"/>
      <c r="J203" s="169"/>
      <c r="K203" s="169"/>
      <c r="L203" s="179"/>
      <c r="M203" s="174"/>
    </row>
    <row r="204" spans="1:1024">
      <c r="A204" s="166"/>
      <c r="B204" s="175"/>
      <c r="C204" s="168"/>
      <c r="D204" s="169"/>
      <c r="E204" s="176"/>
      <c r="F204" s="177"/>
      <c r="G204" s="169"/>
      <c r="H204" s="169"/>
      <c r="I204" s="169"/>
      <c r="J204" s="169"/>
      <c r="K204" s="169"/>
      <c r="L204" s="179"/>
      <c r="M204" s="174"/>
    </row>
    <row r="205" spans="1:1024">
      <c r="A205" s="166"/>
      <c r="B205" s="175"/>
      <c r="C205" s="168"/>
      <c r="D205" s="169"/>
      <c r="E205" s="176"/>
      <c r="F205" s="177"/>
      <c r="G205" s="169"/>
      <c r="H205" s="169"/>
      <c r="I205" s="169"/>
      <c r="J205" s="169"/>
      <c r="K205" s="169"/>
      <c r="L205" s="179"/>
      <c r="M205" s="174"/>
    </row>
    <row r="206" spans="1:1024">
      <c r="A206" s="166"/>
      <c r="B206" s="175"/>
      <c r="C206" s="168"/>
      <c r="D206" s="169"/>
      <c r="E206" s="176"/>
      <c r="F206" s="177"/>
      <c r="G206" s="169"/>
      <c r="H206" s="169"/>
      <c r="I206" s="169"/>
      <c r="J206" s="169"/>
      <c r="K206" s="169"/>
      <c r="L206" s="179"/>
      <c r="M206" s="174"/>
    </row>
    <row r="207" spans="1:1024">
      <c r="A207" s="166"/>
      <c r="B207" s="175"/>
      <c r="C207" s="168"/>
      <c r="D207" s="169"/>
      <c r="E207" s="176"/>
      <c r="F207" s="177"/>
      <c r="G207" s="169"/>
      <c r="H207" s="169"/>
      <c r="I207" s="169"/>
      <c r="J207" s="169"/>
      <c r="K207" s="169"/>
      <c r="L207" s="179"/>
      <c r="M207" s="174"/>
    </row>
    <row r="208" spans="1:1024">
      <c r="A208" s="166"/>
      <c r="B208" s="175"/>
      <c r="C208" s="168"/>
      <c r="D208" s="169"/>
      <c r="E208" s="176"/>
      <c r="F208" s="177"/>
      <c r="G208" s="169"/>
      <c r="H208" s="169"/>
      <c r="I208" s="169"/>
      <c r="J208" s="169"/>
      <c r="K208" s="169"/>
      <c r="L208" s="179"/>
      <c r="M208" s="174"/>
    </row>
    <row r="209" spans="1:13">
      <c r="A209" s="166"/>
      <c r="B209" s="175"/>
      <c r="C209" s="168"/>
      <c r="D209" s="169"/>
      <c r="E209" s="176"/>
      <c r="F209" s="177"/>
      <c r="G209" s="169"/>
      <c r="H209" s="169"/>
      <c r="I209" s="169"/>
      <c r="J209" s="169"/>
      <c r="K209" s="169"/>
      <c r="L209" s="179"/>
      <c r="M209" s="174"/>
    </row>
    <row r="210" spans="1:13">
      <c r="A210" s="166"/>
      <c r="B210" s="175"/>
      <c r="C210" s="168"/>
      <c r="D210" s="169"/>
      <c r="E210" s="176"/>
      <c r="F210" s="177"/>
      <c r="G210" s="169"/>
      <c r="H210" s="169"/>
      <c r="I210" s="169"/>
      <c r="J210" s="169"/>
      <c r="K210" s="169"/>
      <c r="L210" s="179"/>
      <c r="M210" s="174"/>
    </row>
    <row r="211" spans="1:13">
      <c r="A211" s="166"/>
      <c r="B211" s="175"/>
      <c r="C211" s="168"/>
      <c r="D211" s="169"/>
      <c r="E211" s="176"/>
      <c r="F211" s="177"/>
      <c r="G211" s="169"/>
      <c r="H211" s="169"/>
      <c r="I211" s="169"/>
      <c r="J211" s="169"/>
      <c r="K211" s="169"/>
      <c r="L211" s="179"/>
      <c r="M211" s="174"/>
    </row>
    <row r="212" spans="1:13">
      <c r="A212" s="166"/>
      <c r="B212" s="175"/>
      <c r="C212" s="168"/>
      <c r="D212" s="169"/>
      <c r="E212" s="176"/>
      <c r="F212" s="177"/>
      <c r="G212" s="169"/>
      <c r="H212" s="169"/>
      <c r="I212" s="169"/>
      <c r="J212" s="169"/>
      <c r="K212" s="169"/>
      <c r="L212" s="179"/>
      <c r="M212" s="174"/>
    </row>
    <row r="213" spans="1:13">
      <c r="A213" s="166"/>
      <c r="B213" s="175"/>
      <c r="C213" s="168"/>
      <c r="D213" s="169"/>
      <c r="E213" s="176"/>
      <c r="F213" s="177"/>
      <c r="G213" s="169"/>
      <c r="H213" s="169"/>
      <c r="I213" s="169"/>
      <c r="J213" s="169"/>
      <c r="K213" s="169"/>
      <c r="L213" s="179"/>
      <c r="M213" s="174"/>
    </row>
    <row r="214" spans="1:13">
      <c r="A214" s="166"/>
      <c r="B214" s="175"/>
      <c r="C214" s="168"/>
      <c r="D214" s="169"/>
      <c r="E214" s="176"/>
      <c r="F214" s="177"/>
      <c r="G214" s="169"/>
      <c r="H214" s="169"/>
      <c r="I214" s="169"/>
      <c r="J214" s="169"/>
      <c r="K214" s="169"/>
      <c r="L214" s="179"/>
      <c r="M214" s="174"/>
    </row>
    <row r="215" spans="1:13">
      <c r="A215" s="166"/>
      <c r="B215" s="175"/>
      <c r="C215" s="168"/>
      <c r="D215" s="169"/>
      <c r="E215" s="176"/>
      <c r="F215" s="177"/>
      <c r="G215" s="169"/>
      <c r="H215" s="169"/>
      <c r="I215" s="169"/>
      <c r="J215" s="169"/>
      <c r="K215" s="169"/>
      <c r="L215" s="179"/>
      <c r="M215" s="174"/>
    </row>
    <row r="216" spans="1:13">
      <c r="A216" s="166"/>
      <c r="B216" s="175"/>
      <c r="C216" s="168"/>
      <c r="D216" s="169"/>
      <c r="E216" s="176"/>
      <c r="F216" s="177"/>
      <c r="G216" s="169"/>
      <c r="H216" s="169"/>
      <c r="I216" s="169"/>
      <c r="J216" s="169"/>
      <c r="K216" s="169"/>
      <c r="L216" s="179"/>
      <c r="M216" s="174"/>
    </row>
    <row r="217" spans="1:13">
      <c r="A217" s="166"/>
      <c r="B217" s="175"/>
      <c r="C217" s="168"/>
      <c r="D217" s="169"/>
      <c r="E217" s="176"/>
      <c r="F217" s="177"/>
      <c r="G217" s="169"/>
      <c r="H217" s="169"/>
      <c r="I217" s="169"/>
      <c r="J217" s="169"/>
      <c r="K217" s="169"/>
      <c r="L217" s="179"/>
      <c r="M217" s="174"/>
    </row>
    <row r="218" spans="1:13">
      <c r="A218" s="166"/>
      <c r="B218" s="175"/>
      <c r="C218" s="168"/>
      <c r="D218" s="169"/>
      <c r="E218" s="176"/>
      <c r="F218" s="177"/>
      <c r="G218" s="169"/>
      <c r="H218" s="169"/>
      <c r="I218" s="169"/>
      <c r="J218" s="169"/>
      <c r="K218" s="169"/>
      <c r="L218" s="179"/>
      <c r="M218" s="174"/>
    </row>
    <row r="219" spans="1:13">
      <c r="A219" s="166"/>
      <c r="B219" s="175"/>
      <c r="C219" s="168"/>
      <c r="D219" s="169"/>
      <c r="E219" s="176"/>
      <c r="F219" s="177"/>
      <c r="G219" s="169"/>
      <c r="H219" s="169"/>
      <c r="I219" s="169"/>
      <c r="J219" s="169"/>
      <c r="K219" s="169"/>
      <c r="L219" s="179"/>
      <c r="M219" s="174"/>
    </row>
    <row r="220" spans="1:13">
      <c r="A220" s="166"/>
      <c r="B220" s="175"/>
      <c r="C220" s="168"/>
      <c r="D220" s="169"/>
      <c r="E220" s="176"/>
      <c r="F220" s="177"/>
      <c r="G220" s="169"/>
      <c r="H220" s="169"/>
      <c r="I220" s="169"/>
      <c r="J220" s="169"/>
      <c r="K220" s="169"/>
      <c r="L220" s="179"/>
      <c r="M220" s="174"/>
    </row>
    <row r="221" spans="1:13">
      <c r="A221" s="166"/>
      <c r="B221" s="175"/>
      <c r="C221" s="168"/>
      <c r="D221" s="169"/>
      <c r="E221" s="176"/>
      <c r="F221" s="177"/>
      <c r="G221" s="169"/>
      <c r="H221" s="169"/>
      <c r="I221" s="169"/>
      <c r="J221" s="169"/>
      <c r="K221" s="169"/>
      <c r="L221" s="179"/>
      <c r="M221" s="174"/>
    </row>
    <row r="222" spans="1:13">
      <c r="A222" s="166"/>
      <c r="B222" s="175"/>
      <c r="C222" s="168"/>
      <c r="D222" s="169"/>
      <c r="E222" s="176"/>
      <c r="F222" s="177"/>
      <c r="G222" s="169"/>
      <c r="H222" s="169"/>
      <c r="I222" s="169"/>
      <c r="J222" s="169"/>
      <c r="K222" s="169"/>
      <c r="L222" s="179"/>
      <c r="M222" s="174"/>
    </row>
    <row r="223" spans="1:13">
      <c r="A223" s="166"/>
      <c r="B223" s="175"/>
      <c r="C223" s="168"/>
      <c r="D223" s="169"/>
      <c r="E223" s="176"/>
      <c r="F223" s="177"/>
      <c r="G223" s="169"/>
      <c r="H223" s="169"/>
      <c r="I223" s="169"/>
      <c r="J223" s="169"/>
      <c r="K223" s="169"/>
      <c r="L223" s="179"/>
      <c r="M223" s="174"/>
    </row>
    <row r="224" spans="1:13">
      <c r="A224" s="166"/>
      <c r="B224" s="175"/>
      <c r="C224" s="168"/>
      <c r="D224" s="169"/>
      <c r="E224" s="176"/>
      <c r="F224" s="177"/>
      <c r="G224" s="169"/>
      <c r="H224" s="169"/>
      <c r="I224" s="169"/>
      <c r="J224" s="169"/>
      <c r="K224" s="169"/>
      <c r="L224" s="179"/>
      <c r="M224" s="174"/>
    </row>
    <row r="225" spans="1:13">
      <c r="A225" s="166"/>
      <c r="B225" s="175"/>
      <c r="C225" s="168"/>
      <c r="D225" s="169"/>
      <c r="E225" s="176"/>
      <c r="F225" s="177"/>
      <c r="G225" s="169"/>
      <c r="H225" s="169"/>
      <c r="I225" s="169"/>
      <c r="J225" s="169"/>
      <c r="K225" s="169"/>
      <c r="L225" s="179"/>
      <c r="M225" s="174"/>
    </row>
    <row r="226" spans="1:13">
      <c r="A226" s="166"/>
      <c r="B226" s="175"/>
      <c r="C226" s="168"/>
      <c r="D226" s="169"/>
      <c r="E226" s="176"/>
      <c r="F226" s="177"/>
      <c r="G226" s="169"/>
      <c r="H226" s="169"/>
      <c r="I226" s="169"/>
      <c r="J226" s="169"/>
      <c r="K226" s="169"/>
      <c r="L226" s="179"/>
      <c r="M226" s="174"/>
    </row>
    <row r="227" spans="1:13">
      <c r="A227" s="166"/>
      <c r="B227" s="175"/>
      <c r="C227" s="168"/>
      <c r="D227" s="169"/>
      <c r="E227" s="176"/>
      <c r="F227" s="177"/>
      <c r="G227" s="169"/>
      <c r="H227" s="169"/>
      <c r="I227" s="169"/>
      <c r="J227" s="169"/>
      <c r="K227" s="180"/>
      <c r="L227" s="179"/>
      <c r="M227" s="178"/>
    </row>
    <row r="228" spans="1:13">
      <c r="A228" s="181"/>
      <c r="K228" s="9"/>
      <c r="M228" s="8"/>
    </row>
    <row r="229" spans="1:13">
      <c r="A229" s="181"/>
      <c r="K229" s="9"/>
      <c r="M229" s="8"/>
    </row>
    <row r="230" spans="1:13">
      <c r="A230" s="181"/>
      <c r="K230" s="9"/>
      <c r="M230" s="8"/>
    </row>
    <row r="231" spans="1:13">
      <c r="A231" s="181"/>
      <c r="K231" s="9"/>
      <c r="M231" s="8"/>
    </row>
    <row r="232" spans="1:13">
      <c r="A232" s="181"/>
      <c r="K232" s="9"/>
      <c r="M232" s="8"/>
    </row>
    <row r="233" spans="1:13">
      <c r="A233" s="181"/>
      <c r="K233" s="9"/>
      <c r="M233" s="8"/>
    </row>
    <row r="234" spans="1:13">
      <c r="A234" s="181"/>
      <c r="K234" s="9"/>
      <c r="M234" s="8"/>
    </row>
    <row r="235" spans="1:13">
      <c r="A235" s="181"/>
      <c r="K235" s="9"/>
      <c r="M235" s="8"/>
    </row>
    <row r="236" spans="1:13">
      <c r="A236" s="181"/>
      <c r="K236" s="9"/>
      <c r="M236" s="8"/>
    </row>
    <row r="237" spans="1:13">
      <c r="A237" s="181"/>
      <c r="K237" s="9"/>
      <c r="M237" s="8"/>
    </row>
    <row r="238" spans="1:13">
      <c r="A238" s="181"/>
      <c r="K238" s="9"/>
      <c r="M238" s="8"/>
    </row>
    <row r="239" spans="1:13">
      <c r="A239" s="181"/>
      <c r="K239" s="9"/>
      <c r="M239" s="8"/>
    </row>
    <row r="240" spans="1:13">
      <c r="A240" s="181"/>
      <c r="K240" s="9"/>
      <c r="M240" s="8"/>
    </row>
    <row r="241" spans="1:13">
      <c r="A241" s="181"/>
      <c r="K241" s="9"/>
      <c r="M241" s="8"/>
    </row>
    <row r="242" spans="1:13">
      <c r="A242" s="181"/>
      <c r="K242" s="9"/>
      <c r="M242" s="8"/>
    </row>
    <row r="243" spans="1:13">
      <c r="A243" s="181"/>
      <c r="K243" s="9"/>
      <c r="M243" s="8"/>
    </row>
    <row r="244" spans="1:13">
      <c r="A244" s="181"/>
      <c r="K244" s="9"/>
      <c r="M244" s="8"/>
    </row>
    <row r="245" spans="1:13">
      <c r="A245" s="181"/>
      <c r="K245" s="9"/>
      <c r="M245" s="8"/>
    </row>
    <row r="246" spans="1:13">
      <c r="A246" s="181"/>
      <c r="K246" s="9"/>
      <c r="M246" s="8"/>
    </row>
    <row r="247" spans="1:13">
      <c r="A247" s="181"/>
      <c r="K247" s="9"/>
      <c r="M247" s="8"/>
    </row>
    <row r="248" spans="1:13">
      <c r="A248" s="181"/>
      <c r="K248" s="9"/>
      <c r="M248" s="8"/>
    </row>
    <row r="249" spans="1:13">
      <c r="A249" s="181"/>
      <c r="K249" s="9"/>
      <c r="M249" s="8"/>
    </row>
    <row r="250" spans="1:13">
      <c r="K250" s="9"/>
      <c r="M250" s="8"/>
    </row>
    <row r="251" spans="1:13">
      <c r="K251" s="9"/>
      <c r="M251" s="8"/>
    </row>
    <row r="252" spans="1:13">
      <c r="K252" s="9"/>
      <c r="M252" s="8"/>
    </row>
    <row r="253" spans="1:13">
      <c r="K253" s="9"/>
      <c r="M253" s="8"/>
    </row>
    <row r="254" spans="1:13">
      <c r="K254" s="9"/>
      <c r="M254" s="8"/>
    </row>
    <row r="255" spans="1:13">
      <c r="K255" s="9"/>
      <c r="M255" s="8"/>
    </row>
    <row r="256" spans="1:13">
      <c r="K256" s="9"/>
      <c r="M256" s="8"/>
    </row>
    <row r="257" spans="11:13">
      <c r="K257" s="9"/>
      <c r="M257" s="8"/>
    </row>
    <row r="258" spans="11:13">
      <c r="K258" s="9"/>
      <c r="M258" s="8"/>
    </row>
    <row r="259" spans="11:13">
      <c r="K259" s="9"/>
      <c r="M259" s="8"/>
    </row>
    <row r="260" spans="11:13">
      <c r="K260" s="9"/>
      <c r="M260" s="8"/>
    </row>
    <row r="261" spans="11:13">
      <c r="K261" s="9"/>
      <c r="M261" s="8"/>
    </row>
    <row r="262" spans="11:13">
      <c r="K262" s="9"/>
      <c r="M262" s="8"/>
    </row>
    <row r="263" spans="11:13">
      <c r="K263" s="9"/>
      <c r="M263" s="8"/>
    </row>
    <row r="264" spans="11:13">
      <c r="K264" s="9"/>
      <c r="M264" s="8"/>
    </row>
    <row r="265" spans="11:13">
      <c r="K265" s="9"/>
      <c r="M265" s="8"/>
    </row>
    <row r="266" spans="11:13">
      <c r="K266" s="9"/>
      <c r="M266" s="8"/>
    </row>
    <row r="267" spans="11:13">
      <c r="K267" s="9"/>
      <c r="M267" s="8"/>
    </row>
    <row r="268" spans="11:13">
      <c r="K268" s="9"/>
      <c r="M268" s="8"/>
    </row>
    <row r="269" spans="11:13">
      <c r="K269" s="9"/>
      <c r="M269" s="8"/>
    </row>
    <row r="270" spans="11:13">
      <c r="K270" s="9"/>
      <c r="M270" s="8"/>
    </row>
    <row r="271" spans="11:13">
      <c r="K271" s="9"/>
      <c r="M271" s="8"/>
    </row>
    <row r="272" spans="11:13">
      <c r="K272" s="9"/>
      <c r="M272" s="8"/>
    </row>
    <row r="273" spans="11:13">
      <c r="K273" s="9"/>
      <c r="M273" s="8"/>
    </row>
    <row r="274" spans="11:13">
      <c r="K274" s="9"/>
      <c r="M274" s="8"/>
    </row>
    <row r="275" spans="11:13">
      <c r="K275" s="9"/>
      <c r="M275" s="8"/>
    </row>
    <row r="276" spans="11:13">
      <c r="K276" s="9"/>
      <c r="M276" s="8"/>
    </row>
    <row r="277" spans="11:13">
      <c r="K277" s="9"/>
      <c r="M277" s="8"/>
    </row>
    <row r="278" spans="11:13">
      <c r="K278" s="9"/>
      <c r="M278" s="8"/>
    </row>
    <row r="279" spans="11:13">
      <c r="K279" s="9"/>
      <c r="M279" s="8"/>
    </row>
    <row r="280" spans="11:13">
      <c r="K280" s="9"/>
      <c r="M280" s="8"/>
    </row>
    <row r="281" spans="11:13">
      <c r="K281" s="9"/>
      <c r="M281" s="8"/>
    </row>
    <row r="282" spans="11:13">
      <c r="K282" s="9"/>
      <c r="M282" s="8"/>
    </row>
    <row r="283" spans="11:13">
      <c r="K283" s="9"/>
      <c r="M283" s="8"/>
    </row>
    <row r="284" spans="11:13">
      <c r="K284" s="9"/>
      <c r="M284" s="8"/>
    </row>
    <row r="285" spans="11:13">
      <c r="K285" s="9"/>
      <c r="M285" s="8"/>
    </row>
    <row r="286" spans="11:13">
      <c r="K286" s="9"/>
      <c r="M286" s="8"/>
    </row>
    <row r="287" spans="11:13">
      <c r="K287" s="9"/>
      <c r="M287" s="8"/>
    </row>
    <row r="288" spans="11:13">
      <c r="K288" s="9"/>
      <c r="M288" s="8"/>
    </row>
    <row r="289" spans="11:13">
      <c r="K289" s="9"/>
      <c r="M289" s="8"/>
    </row>
    <row r="290" spans="11:13">
      <c r="K290" s="9"/>
      <c r="M290" s="8"/>
    </row>
    <row r="291" spans="11:13">
      <c r="K291" s="9"/>
      <c r="M291" s="8"/>
    </row>
    <row r="292" spans="11:13">
      <c r="K292" s="9"/>
      <c r="M292" s="8"/>
    </row>
    <row r="293" spans="11:13">
      <c r="K293" s="9"/>
      <c r="M293" s="8"/>
    </row>
    <row r="294" spans="11:13">
      <c r="K294" s="9"/>
      <c r="M294" s="8"/>
    </row>
    <row r="295" spans="11:13">
      <c r="K295" s="9"/>
      <c r="M295" s="8"/>
    </row>
    <row r="296" spans="11:13">
      <c r="K296" s="9"/>
      <c r="M296" s="8"/>
    </row>
    <row r="297" spans="11:13">
      <c r="K297" s="9"/>
      <c r="M297" s="8"/>
    </row>
    <row r="298" spans="11:13">
      <c r="K298" s="9"/>
      <c r="M298" s="8"/>
    </row>
    <row r="299" spans="11:13">
      <c r="K299" s="9"/>
      <c r="M299" s="8"/>
    </row>
    <row r="300" spans="11:13">
      <c r="K300" s="9"/>
      <c r="M300" s="8"/>
    </row>
    <row r="301" spans="11:13">
      <c r="K301" s="9"/>
      <c r="M301" s="8"/>
    </row>
    <row r="302" spans="11:13">
      <c r="K302" s="9"/>
      <c r="M302" s="8"/>
    </row>
    <row r="303" spans="11:13">
      <c r="K303" s="9"/>
      <c r="M303" s="8"/>
    </row>
    <row r="304" spans="11:13">
      <c r="K304" s="9"/>
      <c r="M304" s="8"/>
    </row>
    <row r="305" spans="11:13">
      <c r="K305" s="9"/>
      <c r="M305" s="8"/>
    </row>
    <row r="306" spans="11:13">
      <c r="K306" s="9"/>
      <c r="M306" s="8"/>
    </row>
    <row r="307" spans="11:13">
      <c r="K307" s="9"/>
      <c r="M307" s="8"/>
    </row>
    <row r="308" spans="11:13">
      <c r="K308" s="9"/>
      <c r="M308" s="8"/>
    </row>
    <row r="309" spans="11:13">
      <c r="K309" s="9"/>
      <c r="M309" s="8"/>
    </row>
    <row r="310" spans="11:13">
      <c r="K310" s="9"/>
      <c r="M310" s="8"/>
    </row>
    <row r="311" spans="11:13">
      <c r="K311" s="9"/>
      <c r="M311" s="8"/>
    </row>
    <row r="312" spans="11:13">
      <c r="K312" s="9"/>
      <c r="M312" s="8"/>
    </row>
    <row r="313" spans="11:13">
      <c r="K313" s="9"/>
      <c r="M313" s="8"/>
    </row>
    <row r="314" spans="11:13">
      <c r="K314" s="9"/>
      <c r="M314" s="8"/>
    </row>
    <row r="315" spans="11:13">
      <c r="K315" s="9"/>
      <c r="M315" s="8"/>
    </row>
    <row r="316" spans="11:13">
      <c r="K316" s="9"/>
      <c r="M316" s="8"/>
    </row>
    <row r="317" spans="11:13">
      <c r="K317" s="9"/>
      <c r="M317" s="8"/>
    </row>
    <row r="318" spans="11:13">
      <c r="K318" s="9"/>
      <c r="M318" s="8"/>
    </row>
    <row r="319" spans="11:13">
      <c r="K319" s="9"/>
      <c r="M319" s="8"/>
    </row>
    <row r="320" spans="11:13">
      <c r="K320" s="9"/>
      <c r="M320" s="8"/>
    </row>
    <row r="321" spans="11:13">
      <c r="K321" s="9"/>
      <c r="M321" s="8"/>
    </row>
    <row r="322" spans="11:13">
      <c r="K322" s="9"/>
      <c r="M322" s="8"/>
    </row>
    <row r="323" spans="11:13">
      <c r="K323" s="9"/>
      <c r="M323" s="8"/>
    </row>
    <row r="324" spans="11:13">
      <c r="K324" s="9"/>
      <c r="M324" s="8"/>
    </row>
    <row r="325" spans="11:13">
      <c r="K325" s="9"/>
      <c r="M325" s="8"/>
    </row>
    <row r="326" spans="11:13">
      <c r="K326" s="9"/>
      <c r="M326" s="8"/>
    </row>
    <row r="327" spans="11:13">
      <c r="K327" s="9"/>
      <c r="M327" s="8"/>
    </row>
    <row r="328" spans="11:13">
      <c r="K328" s="9"/>
      <c r="M328" s="8"/>
    </row>
    <row r="329" spans="11:13">
      <c r="K329" s="9"/>
      <c r="M329" s="8"/>
    </row>
    <row r="330" spans="11:13">
      <c r="K330" s="9"/>
      <c r="M330" s="8"/>
    </row>
    <row r="331" spans="11:13">
      <c r="K331" s="9"/>
      <c r="M331" s="8"/>
    </row>
    <row r="332" spans="11:13">
      <c r="K332" s="9"/>
      <c r="M332" s="8"/>
    </row>
    <row r="333" spans="11:13">
      <c r="K333" s="9"/>
      <c r="M333" s="8"/>
    </row>
    <row r="334" spans="11:13">
      <c r="K334" s="9"/>
      <c r="M334" s="8"/>
    </row>
    <row r="335" spans="11:13">
      <c r="K335" s="9"/>
      <c r="M335" s="8"/>
    </row>
  </sheetData>
  <mergeCells count="64">
    <mergeCell ref="J3:K3"/>
    <mergeCell ref="G5:J5"/>
    <mergeCell ref="M5:P5"/>
    <mergeCell ref="Q6:Q7"/>
    <mergeCell ref="A9:J9"/>
    <mergeCell ref="M9:P9"/>
    <mergeCell ref="A6:A7"/>
    <mergeCell ref="B6:B7"/>
    <mergeCell ref="C6:C7"/>
    <mergeCell ref="E6:E7"/>
    <mergeCell ref="D37:J37"/>
    <mergeCell ref="M37:P37"/>
    <mergeCell ref="F6:F7"/>
    <mergeCell ref="G6:H6"/>
    <mergeCell ref="I6:J6"/>
    <mergeCell ref="K6:K7"/>
    <mergeCell ref="L6:L7"/>
    <mergeCell ref="M6:N6"/>
    <mergeCell ref="D6:D7"/>
    <mergeCell ref="O6:P6"/>
    <mergeCell ref="A38:J38"/>
    <mergeCell ref="M38:P38"/>
    <mergeCell ref="D58:J58"/>
    <mergeCell ref="M58:P58"/>
    <mergeCell ref="A59:J59"/>
    <mergeCell ref="M59:P59"/>
    <mergeCell ref="A83:J83"/>
    <mergeCell ref="M83:P83"/>
    <mergeCell ref="A84:J84"/>
    <mergeCell ref="M84:P84"/>
    <mergeCell ref="A98:J98"/>
    <mergeCell ref="M98:P98"/>
    <mergeCell ref="A99:K99"/>
    <mergeCell ref="M99:P99"/>
    <mergeCell ref="A104:J104"/>
    <mergeCell ref="M104:P104"/>
    <mergeCell ref="A106:K106"/>
    <mergeCell ref="M106:P106"/>
    <mergeCell ref="H125:J125"/>
    <mergeCell ref="N125:P125"/>
    <mergeCell ref="A126:K126"/>
    <mergeCell ref="M126:P126"/>
    <mergeCell ref="H138:J138"/>
    <mergeCell ref="N138:P138"/>
    <mergeCell ref="E174:G174"/>
    <mergeCell ref="A139:K139"/>
    <mergeCell ref="M139:P139"/>
    <mergeCell ref="A150:J150"/>
    <mergeCell ref="M150:P150"/>
    <mergeCell ref="A151:K151"/>
    <mergeCell ref="M151:P151"/>
    <mergeCell ref="B152:D152"/>
    <mergeCell ref="M152:O152"/>
    <mergeCell ref="M155:O155"/>
    <mergeCell ref="A173:J173"/>
    <mergeCell ref="M173:P173"/>
    <mergeCell ref="M187:P187"/>
    <mergeCell ref="E176:G176"/>
    <mergeCell ref="D177:J177"/>
    <mergeCell ref="M177:P177"/>
    <mergeCell ref="A178:K178"/>
    <mergeCell ref="M178:P178"/>
    <mergeCell ref="H186:J186"/>
    <mergeCell ref="M186:P18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67"/>
  <sheetViews>
    <sheetView zoomScale="91" workbookViewId="0">
      <pane ySplit="7" topLeftCell="A109" activePane="bottomLeft" state="frozen"/>
      <selection pane="bottomLeft" activeCell="B5" sqref="B5"/>
    </sheetView>
  </sheetViews>
  <sheetFormatPr defaultColWidth="10" defaultRowHeight="15.75" outlineLevelRow="1"/>
  <cols>
    <col min="1" max="1" width="5.5703125" style="6" customWidth="1"/>
    <col min="2" max="2" width="54.140625" style="7" customWidth="1"/>
    <col min="3" max="3" width="20.5703125" style="8" customWidth="1"/>
    <col min="4" max="4" width="11.7109375" style="9" customWidth="1"/>
    <col min="5" max="5" width="13.7109375" style="10" customWidth="1"/>
    <col min="6" max="6" width="15.140625" style="182" hidden="1" customWidth="1"/>
    <col min="7" max="7" width="19.42578125" style="9" customWidth="1"/>
    <col min="8" max="8" width="16.7109375" style="9" customWidth="1"/>
    <col min="9" max="9" width="16.28515625" style="9" customWidth="1"/>
    <col min="10" max="10" width="17.7109375" style="9" customWidth="1"/>
    <col min="11" max="11" width="16.28515625" style="184" bestFit="1" customWidth="1"/>
    <col min="12" max="12" width="19.85546875" style="183" hidden="1" customWidth="1"/>
    <col min="13" max="13" width="21.85546875" style="185" hidden="1" customWidth="1"/>
    <col min="14" max="14" width="20.140625" style="8" hidden="1" customWidth="1"/>
    <col min="15" max="15" width="21.7109375" style="11" hidden="1" customWidth="1"/>
    <col min="16" max="16" width="21.28515625" style="8" hidden="1" customWidth="1"/>
    <col min="17" max="17" width="25.42578125" style="8" hidden="1" customWidth="1"/>
    <col min="18" max="18" width="17.28515625" style="8" bestFit="1" customWidth="1"/>
    <col min="19" max="19" width="16.28515625" style="8" bestFit="1" customWidth="1"/>
    <col min="20" max="20" width="21.7109375" style="8" bestFit="1" customWidth="1"/>
    <col min="21" max="22" width="16.28515625" style="8" bestFit="1" customWidth="1"/>
    <col min="23" max="23" width="14.42578125" style="8" bestFit="1" customWidth="1"/>
    <col min="24" max="1024" width="9.42578125" style="8" customWidth="1"/>
    <col min="1025" max="16384" width="10" style="12"/>
  </cols>
  <sheetData>
    <row r="1" spans="1:1024">
      <c r="A1" s="258" t="s">
        <v>65</v>
      </c>
      <c r="B1" s="258" t="s">
        <v>66</v>
      </c>
      <c r="C1" s="258"/>
      <c r="D1" s="258"/>
      <c r="E1" s="23"/>
      <c r="F1" s="9"/>
      <c r="G1" s="189"/>
      <c r="H1" s="189"/>
      <c r="I1" s="189"/>
      <c r="J1" s="189"/>
      <c r="K1" s="188"/>
      <c r="L1" s="189"/>
      <c r="M1" s="189"/>
      <c r="N1" s="189"/>
      <c r="O1" s="190"/>
      <c r="P1" s="189"/>
      <c r="Q1" s="189"/>
      <c r="R1" s="189"/>
      <c r="S1" s="9"/>
      <c r="T1" s="9"/>
      <c r="U1" s="9"/>
      <c r="V1" s="9"/>
    </row>
    <row r="2" spans="1:1024">
      <c r="A2" s="13"/>
      <c r="B2" s="15"/>
      <c r="C2" s="13"/>
      <c r="D2" s="13"/>
      <c r="E2" s="23"/>
      <c r="F2" s="9"/>
      <c r="K2" s="16"/>
      <c r="L2" s="9"/>
      <c r="M2" s="9"/>
      <c r="N2" s="9"/>
      <c r="O2" s="22"/>
      <c r="P2" s="9"/>
      <c r="Q2" s="9"/>
      <c r="R2" s="9"/>
      <c r="S2" s="9"/>
      <c r="T2" s="9"/>
      <c r="U2" s="9"/>
      <c r="V2" s="9"/>
    </row>
    <row r="3" spans="1:1024">
      <c r="A3" s="258" t="s">
        <v>67</v>
      </c>
      <c r="B3" s="258"/>
      <c r="C3" s="258"/>
      <c r="D3" s="13"/>
      <c r="E3" s="23"/>
      <c r="F3" s="9"/>
      <c r="K3" s="16"/>
      <c r="L3" s="9"/>
      <c r="M3" s="9"/>
      <c r="N3" s="9"/>
      <c r="O3" s="22"/>
      <c r="P3" s="9"/>
      <c r="Q3" s="9"/>
      <c r="R3" s="9"/>
      <c r="S3" s="9"/>
      <c r="T3" s="9"/>
      <c r="U3" s="9"/>
      <c r="V3" s="9"/>
    </row>
    <row r="4" spans="1:1024" ht="16.5" thickBot="1">
      <c r="A4" s="259" t="s">
        <v>68</v>
      </c>
      <c r="B4" s="259"/>
      <c r="C4" s="9"/>
      <c r="D4" s="13"/>
      <c r="E4" s="23"/>
      <c r="F4" s="9"/>
      <c r="K4" s="16"/>
      <c r="L4" s="9"/>
      <c r="M4" s="9"/>
      <c r="N4" s="9"/>
      <c r="O4" s="22"/>
      <c r="P4" s="9"/>
      <c r="Q4" s="9"/>
      <c r="R4" s="9"/>
      <c r="S4" s="9"/>
      <c r="T4" s="9"/>
      <c r="U4" s="9"/>
      <c r="V4" s="9"/>
    </row>
    <row r="5" spans="1:1024" ht="20.25" customHeight="1" thickBot="1">
      <c r="A5" s="24"/>
      <c r="B5" s="25"/>
      <c r="C5" s="26"/>
      <c r="D5" s="26"/>
      <c r="E5" s="27"/>
      <c r="F5" s="28"/>
      <c r="G5" s="248" t="s">
        <v>69</v>
      </c>
      <c r="H5" s="248"/>
      <c r="I5" s="248"/>
      <c r="J5" s="248"/>
      <c r="K5" s="29">
        <f>K119</f>
        <v>239930</v>
      </c>
      <c r="L5" s="29"/>
      <c r="M5" s="248" t="s">
        <v>70</v>
      </c>
      <c r="N5" s="248"/>
      <c r="O5" s="248"/>
      <c r="P5" s="248"/>
      <c r="Q5" s="29" t="e">
        <f>Q109</f>
        <v>#REF!</v>
      </c>
      <c r="AMF5" s="12"/>
      <c r="AMG5" s="12"/>
      <c r="AMH5" s="12"/>
      <c r="AMI5" s="12"/>
      <c r="AMJ5" s="12"/>
    </row>
    <row r="6" spans="1:1024" ht="24" customHeight="1">
      <c r="A6" s="252" t="s">
        <v>71</v>
      </c>
      <c r="B6" s="254" t="s">
        <v>72</v>
      </c>
      <c r="C6" s="245" t="s">
        <v>73</v>
      </c>
      <c r="D6" s="245" t="s">
        <v>74</v>
      </c>
      <c r="E6" s="256" t="s">
        <v>75</v>
      </c>
      <c r="F6" s="243" t="s">
        <v>76</v>
      </c>
      <c r="G6" s="245" t="s">
        <v>77</v>
      </c>
      <c r="H6" s="245"/>
      <c r="I6" s="245" t="s">
        <v>78</v>
      </c>
      <c r="J6" s="245"/>
      <c r="K6" s="245" t="s">
        <v>79</v>
      </c>
      <c r="L6" s="245" t="s">
        <v>76</v>
      </c>
      <c r="M6" s="245" t="s">
        <v>77</v>
      </c>
      <c r="N6" s="245"/>
      <c r="O6" s="245" t="s">
        <v>78</v>
      </c>
      <c r="P6" s="245"/>
      <c r="Q6" s="249" t="s">
        <v>79</v>
      </c>
      <c r="AMF6" s="12"/>
      <c r="AMG6" s="12"/>
      <c r="AMH6" s="12"/>
      <c r="AMI6" s="12"/>
      <c r="AMJ6" s="12"/>
    </row>
    <row r="7" spans="1:1024" ht="27.75" customHeight="1" thickBot="1">
      <c r="A7" s="253"/>
      <c r="B7" s="255"/>
      <c r="C7" s="246"/>
      <c r="D7" s="246"/>
      <c r="E7" s="257"/>
      <c r="F7" s="244"/>
      <c r="G7" s="30" t="s">
        <v>80</v>
      </c>
      <c r="H7" s="30" t="s">
        <v>79</v>
      </c>
      <c r="I7" s="30" t="s">
        <v>81</v>
      </c>
      <c r="J7" s="30" t="s">
        <v>79</v>
      </c>
      <c r="K7" s="246"/>
      <c r="L7" s="246"/>
      <c r="M7" s="30" t="s">
        <v>82</v>
      </c>
      <c r="N7" s="30" t="s">
        <v>79</v>
      </c>
      <c r="O7" s="30" t="s">
        <v>81</v>
      </c>
      <c r="P7" s="30" t="s">
        <v>79</v>
      </c>
      <c r="Q7" s="250"/>
      <c r="AMF7" s="12"/>
      <c r="AMG7" s="12"/>
      <c r="AMH7" s="12"/>
      <c r="AMI7" s="12"/>
      <c r="AMJ7" s="12"/>
    </row>
    <row r="8" spans="1:1024" s="6" customFormat="1" ht="23.25" customHeight="1" thickBot="1">
      <c r="A8" s="31">
        <v>1</v>
      </c>
      <c r="B8" s="32">
        <v>2</v>
      </c>
      <c r="C8" s="33"/>
      <c r="D8" s="33">
        <v>3</v>
      </c>
      <c r="E8" s="32">
        <v>4</v>
      </c>
      <c r="F8" s="33"/>
      <c r="G8" s="33">
        <v>5</v>
      </c>
      <c r="H8" s="33">
        <v>6</v>
      </c>
      <c r="I8" s="33">
        <v>7</v>
      </c>
      <c r="J8" s="33">
        <v>8</v>
      </c>
      <c r="K8" s="33">
        <v>9</v>
      </c>
      <c r="L8" s="34"/>
      <c r="M8" s="35">
        <v>5</v>
      </c>
      <c r="N8" s="35">
        <v>6</v>
      </c>
      <c r="O8" s="35">
        <v>7</v>
      </c>
      <c r="P8" s="35">
        <v>8</v>
      </c>
      <c r="Q8" s="35">
        <v>9</v>
      </c>
    </row>
    <row r="9" spans="1:1024" outlineLevel="1">
      <c r="A9" s="251" t="s">
        <v>83</v>
      </c>
      <c r="B9" s="251"/>
      <c r="C9" s="251"/>
      <c r="D9" s="251"/>
      <c r="E9" s="251"/>
      <c r="F9" s="251"/>
      <c r="G9" s="251"/>
      <c r="H9" s="251"/>
      <c r="I9" s="251"/>
      <c r="J9" s="251"/>
      <c r="K9" s="36"/>
      <c r="L9" s="37"/>
      <c r="M9" s="233" t="s">
        <v>83</v>
      </c>
      <c r="N9" s="233"/>
      <c r="O9" s="233"/>
      <c r="P9" s="233"/>
      <c r="Q9" s="38"/>
      <c r="AMF9" s="12"/>
      <c r="AMG9" s="12"/>
      <c r="AMH9" s="12"/>
      <c r="AMI9" s="12"/>
      <c r="AMJ9" s="12"/>
    </row>
    <row r="10" spans="1:1024" outlineLevel="1">
      <c r="A10" s="39">
        <v>1</v>
      </c>
      <c r="B10" s="40" t="s">
        <v>193</v>
      </c>
      <c r="C10" s="41"/>
      <c r="D10" s="41" t="s">
        <v>175</v>
      </c>
      <c r="E10" s="42">
        <v>8.8000000000000007</v>
      </c>
      <c r="F10" s="39"/>
      <c r="G10" s="41"/>
      <c r="H10" s="18">
        <f>E10*G10</f>
        <v>0</v>
      </c>
      <c r="I10" s="41">
        <v>500</v>
      </c>
      <c r="J10" s="41">
        <f>ROUND(E10*I10,2)</f>
        <v>4400</v>
      </c>
      <c r="K10" s="18">
        <f>H10+J10</f>
        <v>4400</v>
      </c>
      <c r="L10" s="18"/>
      <c r="M10" s="18" t="e">
        <f>#REF!*G10</f>
        <v>#REF!</v>
      </c>
      <c r="N10" s="18" t="e">
        <f>E10*M10</f>
        <v>#REF!</v>
      </c>
      <c r="O10" s="18" t="e">
        <f>#REF!*I10</f>
        <v>#REF!</v>
      </c>
      <c r="P10" s="18" t="e">
        <f>E10*O10</f>
        <v>#REF!</v>
      </c>
      <c r="Q10" s="43" t="e">
        <f>N10+P10</f>
        <v>#REF!</v>
      </c>
      <c r="AMF10" s="12"/>
      <c r="AMG10" s="12"/>
      <c r="AMH10" s="12"/>
      <c r="AMI10" s="12"/>
      <c r="AMJ10" s="12"/>
    </row>
    <row r="11" spans="1:1024" outlineLevel="1">
      <c r="A11" s="39"/>
      <c r="B11" s="40" t="s">
        <v>186</v>
      </c>
      <c r="C11" s="41"/>
      <c r="D11" s="41" t="s">
        <v>175</v>
      </c>
      <c r="E11" s="42">
        <v>6.6</v>
      </c>
      <c r="F11" s="39"/>
      <c r="G11" s="41"/>
      <c r="H11" s="18">
        <f t="shared" ref="H11:H23" si="0">E11*G11</f>
        <v>0</v>
      </c>
      <c r="I11" s="41">
        <v>500</v>
      </c>
      <c r="J11" s="41">
        <f t="shared" ref="J11:J23" si="1">ROUND(E11*I11,2)</f>
        <v>3300</v>
      </c>
      <c r="K11" s="18">
        <f t="shared" ref="K11:K23" si="2">H11+J11</f>
        <v>3300</v>
      </c>
      <c r="L11" s="18"/>
      <c r="M11" s="18"/>
      <c r="N11" s="18"/>
      <c r="O11" s="18"/>
      <c r="P11" s="18"/>
      <c r="Q11" s="43"/>
      <c r="AMF11" s="12"/>
      <c r="AMG11" s="12"/>
      <c r="AMH11" s="12"/>
      <c r="AMI11" s="12"/>
      <c r="AMJ11" s="12"/>
    </row>
    <row r="12" spans="1:1024" outlineLevel="1">
      <c r="A12" s="39"/>
      <c r="B12" s="40" t="s">
        <v>176</v>
      </c>
      <c r="C12" s="41"/>
      <c r="D12" s="41" t="s">
        <v>86</v>
      </c>
      <c r="E12" s="42">
        <v>1</v>
      </c>
      <c r="F12" s="39"/>
      <c r="G12" s="41"/>
      <c r="H12" s="18">
        <f t="shared" si="0"/>
        <v>0</v>
      </c>
      <c r="I12" s="41">
        <v>1500</v>
      </c>
      <c r="J12" s="41">
        <f t="shared" si="1"/>
        <v>1500</v>
      </c>
      <c r="K12" s="18">
        <f t="shared" si="2"/>
        <v>1500</v>
      </c>
      <c r="L12" s="18"/>
      <c r="M12" s="18"/>
      <c r="N12" s="18"/>
      <c r="O12" s="18"/>
      <c r="P12" s="18"/>
      <c r="Q12" s="43"/>
      <c r="AMF12" s="12"/>
      <c r="AMG12" s="12"/>
      <c r="AMH12" s="12"/>
      <c r="AMI12" s="12"/>
      <c r="AMJ12" s="12"/>
    </row>
    <row r="13" spans="1:1024" outlineLevel="1">
      <c r="A13" s="39"/>
      <c r="B13" s="40" t="s">
        <v>213</v>
      </c>
      <c r="C13" s="41"/>
      <c r="D13" s="41" t="s">
        <v>86</v>
      </c>
      <c r="E13" s="42">
        <v>1</v>
      </c>
      <c r="F13" s="39"/>
      <c r="G13" s="41"/>
      <c r="H13" s="18">
        <f t="shared" si="0"/>
        <v>0</v>
      </c>
      <c r="I13" s="41">
        <v>1500</v>
      </c>
      <c r="J13" s="41">
        <f t="shared" si="1"/>
        <v>1500</v>
      </c>
      <c r="K13" s="18">
        <f t="shared" si="2"/>
        <v>1500</v>
      </c>
      <c r="L13" s="18"/>
      <c r="M13" s="18"/>
      <c r="N13" s="18"/>
      <c r="O13" s="18"/>
      <c r="P13" s="18"/>
      <c r="Q13" s="43"/>
      <c r="AMF13" s="12"/>
      <c r="AMG13" s="12"/>
      <c r="AMH13" s="12"/>
      <c r="AMI13" s="12"/>
      <c r="AMJ13" s="12"/>
    </row>
    <row r="14" spans="1:1024" outlineLevel="1">
      <c r="A14" s="39"/>
      <c r="B14" s="40" t="s">
        <v>177</v>
      </c>
      <c r="C14" s="41"/>
      <c r="D14" s="41" t="s">
        <v>86</v>
      </c>
      <c r="E14" s="42">
        <v>1</v>
      </c>
      <c r="F14" s="39"/>
      <c r="G14" s="41"/>
      <c r="H14" s="18">
        <f t="shared" si="0"/>
        <v>0</v>
      </c>
      <c r="I14" s="41">
        <v>600</v>
      </c>
      <c r="J14" s="41">
        <f t="shared" si="1"/>
        <v>600</v>
      </c>
      <c r="K14" s="18">
        <f t="shared" si="2"/>
        <v>600</v>
      </c>
      <c r="L14" s="18"/>
      <c r="M14" s="18"/>
      <c r="N14" s="18"/>
      <c r="O14" s="18"/>
      <c r="P14" s="18"/>
      <c r="Q14" s="43"/>
      <c r="AMF14" s="12"/>
      <c r="AMG14" s="12"/>
      <c r="AMH14" s="12"/>
      <c r="AMI14" s="12"/>
      <c r="AMJ14" s="12"/>
    </row>
    <row r="15" spans="1:1024" outlineLevel="1">
      <c r="A15" s="39"/>
      <c r="B15" s="40" t="s">
        <v>178</v>
      </c>
      <c r="C15" s="41"/>
      <c r="D15" s="41" t="s">
        <v>86</v>
      </c>
      <c r="E15" s="42">
        <v>1</v>
      </c>
      <c r="F15" s="39"/>
      <c r="G15" s="41"/>
      <c r="H15" s="18">
        <f t="shared" si="0"/>
        <v>0</v>
      </c>
      <c r="I15" s="41">
        <v>600</v>
      </c>
      <c r="J15" s="41">
        <f t="shared" si="1"/>
        <v>600</v>
      </c>
      <c r="K15" s="18">
        <f t="shared" si="2"/>
        <v>600</v>
      </c>
      <c r="L15" s="18"/>
      <c r="M15" s="18"/>
      <c r="N15" s="18"/>
      <c r="O15" s="18"/>
      <c r="P15" s="18"/>
      <c r="Q15" s="43"/>
      <c r="AMF15" s="12"/>
      <c r="AMG15" s="12"/>
      <c r="AMH15" s="12"/>
      <c r="AMI15" s="12"/>
      <c r="AMJ15" s="12"/>
    </row>
    <row r="16" spans="1:1024" outlineLevel="1">
      <c r="A16" s="39"/>
      <c r="B16" s="40" t="s">
        <v>214</v>
      </c>
      <c r="C16" s="41"/>
      <c r="D16" s="41" t="s">
        <v>86</v>
      </c>
      <c r="E16" s="42">
        <v>1</v>
      </c>
      <c r="F16" s="39"/>
      <c r="G16" s="41"/>
      <c r="H16" s="18">
        <f t="shared" si="0"/>
        <v>0</v>
      </c>
      <c r="I16" s="41">
        <v>500</v>
      </c>
      <c r="J16" s="41">
        <f t="shared" si="1"/>
        <v>500</v>
      </c>
      <c r="K16" s="18">
        <f t="shared" si="2"/>
        <v>500</v>
      </c>
      <c r="L16" s="18"/>
      <c r="M16" s="18"/>
      <c r="N16" s="18"/>
      <c r="O16" s="18"/>
      <c r="P16" s="18"/>
      <c r="Q16" s="43"/>
      <c r="AMF16" s="12"/>
      <c r="AMG16" s="12"/>
      <c r="AMH16" s="12"/>
      <c r="AMI16" s="12"/>
      <c r="AMJ16" s="12"/>
    </row>
    <row r="17" spans="1:1024" outlineLevel="1">
      <c r="A17" s="39"/>
      <c r="B17" s="40" t="s">
        <v>179</v>
      </c>
      <c r="C17" s="41"/>
      <c r="D17" s="41" t="s">
        <v>86</v>
      </c>
      <c r="E17" s="42">
        <v>1</v>
      </c>
      <c r="F17" s="39"/>
      <c r="G17" s="41"/>
      <c r="H17" s="18">
        <f t="shared" si="0"/>
        <v>0</v>
      </c>
      <c r="I17" s="41">
        <v>500</v>
      </c>
      <c r="J17" s="41">
        <f t="shared" si="1"/>
        <v>500</v>
      </c>
      <c r="K17" s="18">
        <f t="shared" si="2"/>
        <v>500</v>
      </c>
      <c r="L17" s="18"/>
      <c r="M17" s="18"/>
      <c r="N17" s="18"/>
      <c r="O17" s="18"/>
      <c r="P17" s="18"/>
      <c r="Q17" s="43"/>
      <c r="AMF17" s="12"/>
      <c r="AMG17" s="12"/>
      <c r="AMH17" s="12"/>
      <c r="AMI17" s="12"/>
      <c r="AMJ17" s="12"/>
    </row>
    <row r="18" spans="1:1024" outlineLevel="1">
      <c r="A18" s="39"/>
      <c r="B18" s="40" t="s">
        <v>180</v>
      </c>
      <c r="C18" s="41"/>
      <c r="D18" s="41" t="s">
        <v>86</v>
      </c>
      <c r="E18" s="42">
        <v>1</v>
      </c>
      <c r="F18" s="39"/>
      <c r="G18" s="41"/>
      <c r="H18" s="18">
        <f t="shared" si="0"/>
        <v>0</v>
      </c>
      <c r="I18" s="41">
        <v>3000</v>
      </c>
      <c r="J18" s="41">
        <f t="shared" si="1"/>
        <v>3000</v>
      </c>
      <c r="K18" s="18">
        <f t="shared" si="2"/>
        <v>3000</v>
      </c>
      <c r="L18" s="18"/>
      <c r="M18" s="18"/>
      <c r="N18" s="18"/>
      <c r="O18" s="18"/>
      <c r="P18" s="18"/>
      <c r="Q18" s="43"/>
      <c r="AMF18" s="12"/>
      <c r="AMG18" s="12"/>
      <c r="AMH18" s="12"/>
      <c r="AMI18" s="12"/>
      <c r="AMJ18" s="12"/>
    </row>
    <row r="19" spans="1:1024" outlineLevel="1">
      <c r="A19" s="39"/>
      <c r="B19" s="40" t="s">
        <v>181</v>
      </c>
      <c r="C19" s="41"/>
      <c r="D19" s="41" t="s">
        <v>86</v>
      </c>
      <c r="E19" s="42">
        <v>1</v>
      </c>
      <c r="F19" s="39"/>
      <c r="G19" s="41"/>
      <c r="H19" s="18">
        <f t="shared" si="0"/>
        <v>0</v>
      </c>
      <c r="I19" s="41">
        <v>500</v>
      </c>
      <c r="J19" s="41">
        <f t="shared" si="1"/>
        <v>500</v>
      </c>
      <c r="K19" s="18">
        <f t="shared" si="2"/>
        <v>500</v>
      </c>
      <c r="L19" s="18"/>
      <c r="M19" s="18"/>
      <c r="N19" s="18"/>
      <c r="O19" s="18"/>
      <c r="P19" s="18"/>
      <c r="Q19" s="43"/>
      <c r="AMF19" s="12"/>
      <c r="AMG19" s="12"/>
      <c r="AMH19" s="12"/>
      <c r="AMI19" s="12"/>
      <c r="AMJ19" s="12"/>
    </row>
    <row r="20" spans="1:1024" outlineLevel="1">
      <c r="A20" s="39"/>
      <c r="B20" s="40" t="s">
        <v>182</v>
      </c>
      <c r="C20" s="41"/>
      <c r="D20" s="41" t="s">
        <v>86</v>
      </c>
      <c r="E20" s="42">
        <v>1</v>
      </c>
      <c r="F20" s="39"/>
      <c r="G20" s="41"/>
      <c r="H20" s="18">
        <f t="shared" si="0"/>
        <v>0</v>
      </c>
      <c r="I20" s="41">
        <v>500</v>
      </c>
      <c r="J20" s="41">
        <f t="shared" si="1"/>
        <v>500</v>
      </c>
      <c r="K20" s="18">
        <f t="shared" si="2"/>
        <v>500</v>
      </c>
      <c r="L20" s="18"/>
      <c r="M20" s="18"/>
      <c r="N20" s="18"/>
      <c r="O20" s="18"/>
      <c r="P20" s="18"/>
      <c r="Q20" s="43"/>
      <c r="AMF20" s="12"/>
      <c r="AMG20" s="12"/>
      <c r="AMH20" s="12"/>
      <c r="AMI20" s="12"/>
      <c r="AMJ20" s="12"/>
    </row>
    <row r="21" spans="1:1024" outlineLevel="1">
      <c r="A21" s="39"/>
      <c r="B21" s="40" t="s">
        <v>183</v>
      </c>
      <c r="C21" s="41"/>
      <c r="D21" s="41" t="s">
        <v>86</v>
      </c>
      <c r="E21" s="42">
        <v>1</v>
      </c>
      <c r="F21" s="39"/>
      <c r="G21" s="41"/>
      <c r="H21" s="18">
        <f t="shared" si="0"/>
        <v>0</v>
      </c>
      <c r="I21" s="41">
        <v>500</v>
      </c>
      <c r="J21" s="41">
        <f t="shared" si="1"/>
        <v>500</v>
      </c>
      <c r="K21" s="18">
        <f t="shared" si="2"/>
        <v>500</v>
      </c>
      <c r="L21" s="18"/>
      <c r="M21" s="18"/>
      <c r="N21" s="18"/>
      <c r="O21" s="18"/>
      <c r="P21" s="18"/>
      <c r="Q21" s="43"/>
      <c r="AMF21" s="12"/>
      <c r="AMG21" s="12"/>
      <c r="AMH21" s="12"/>
      <c r="AMI21" s="12"/>
      <c r="AMJ21" s="12"/>
    </row>
    <row r="22" spans="1:1024" outlineLevel="1">
      <c r="A22" s="39"/>
      <c r="B22" s="40" t="s">
        <v>184</v>
      </c>
      <c r="C22" s="41"/>
      <c r="D22" s="41" t="s">
        <v>86</v>
      </c>
      <c r="E22" s="42">
        <v>2</v>
      </c>
      <c r="F22" s="39"/>
      <c r="G22" s="41"/>
      <c r="H22" s="18">
        <f t="shared" si="0"/>
        <v>0</v>
      </c>
      <c r="I22" s="41">
        <v>500</v>
      </c>
      <c r="J22" s="41">
        <f t="shared" si="1"/>
        <v>1000</v>
      </c>
      <c r="K22" s="18">
        <f t="shared" si="2"/>
        <v>1000</v>
      </c>
      <c r="L22" s="18"/>
      <c r="M22" s="18"/>
      <c r="N22" s="18"/>
      <c r="O22" s="18"/>
      <c r="P22" s="18"/>
      <c r="Q22" s="43"/>
      <c r="AMF22" s="12"/>
      <c r="AMG22" s="12"/>
      <c r="AMH22" s="12"/>
      <c r="AMI22" s="12"/>
      <c r="AMJ22" s="12"/>
    </row>
    <row r="23" spans="1:1024" outlineLevel="1">
      <c r="A23" s="39"/>
      <c r="B23" s="40" t="s">
        <v>185</v>
      </c>
      <c r="C23" s="41"/>
      <c r="D23" s="41" t="s">
        <v>175</v>
      </c>
      <c r="E23" s="42">
        <v>3</v>
      </c>
      <c r="F23" s="39"/>
      <c r="G23" s="41"/>
      <c r="H23" s="18">
        <f t="shared" si="0"/>
        <v>0</v>
      </c>
      <c r="I23" s="41">
        <v>1000</v>
      </c>
      <c r="J23" s="41">
        <f t="shared" si="1"/>
        <v>3000</v>
      </c>
      <c r="K23" s="18">
        <f t="shared" si="2"/>
        <v>3000</v>
      </c>
      <c r="L23" s="18"/>
      <c r="M23" s="18"/>
      <c r="N23" s="18"/>
      <c r="O23" s="18"/>
      <c r="P23" s="18"/>
      <c r="Q23" s="43"/>
      <c r="AMF23" s="12"/>
      <c r="AMG23" s="12"/>
      <c r="AMH23" s="12"/>
      <c r="AMI23" s="12"/>
      <c r="AMJ23" s="12"/>
    </row>
    <row r="24" spans="1:1024" ht="17.45" customHeight="1" outlineLevel="1">
      <c r="A24" s="39"/>
      <c r="B24" s="40"/>
      <c r="C24" s="41"/>
      <c r="D24" s="41"/>
      <c r="E24" s="42"/>
      <c r="F24" s="39"/>
      <c r="G24" s="41"/>
      <c r="H24" s="18">
        <f t="shared" ref="H24" si="3">E24*G24</f>
        <v>0</v>
      </c>
      <c r="I24" s="41"/>
      <c r="J24" s="41">
        <f t="shared" ref="J24" si="4">ROUND(E24*I24,2)</f>
        <v>0</v>
      </c>
      <c r="K24" s="18">
        <f t="shared" ref="K24" si="5">H24+J24</f>
        <v>0</v>
      </c>
      <c r="L24" s="18"/>
      <c r="M24" s="18"/>
      <c r="N24" s="18"/>
      <c r="O24" s="18"/>
      <c r="P24" s="18"/>
      <c r="Q24" s="43"/>
      <c r="AMF24" s="12"/>
      <c r="AMG24" s="12"/>
      <c r="AMH24" s="12"/>
      <c r="AMI24" s="12"/>
      <c r="AMJ24" s="12"/>
    </row>
    <row r="25" spans="1:1024" outlineLevel="1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AMF25" s="12"/>
      <c r="AMG25" s="12"/>
      <c r="AMH25" s="12"/>
      <c r="AMI25" s="12"/>
      <c r="AMJ25" s="12"/>
    </row>
    <row r="26" spans="1:1024" outlineLevel="1">
      <c r="A26" s="39"/>
      <c r="B26" s="42"/>
      <c r="C26" s="41"/>
      <c r="D26" s="41"/>
      <c r="E26" s="42"/>
      <c r="F26" s="39"/>
      <c r="G26" s="20" t="s">
        <v>49</v>
      </c>
      <c r="H26" s="44">
        <f>SUM(H24:H24)</f>
        <v>0</v>
      </c>
      <c r="I26" s="20" t="s">
        <v>87</v>
      </c>
      <c r="J26" s="44">
        <f>SUM(J10:J24)</f>
        <v>21400</v>
      </c>
      <c r="K26" s="44">
        <f>H26+J26</f>
        <v>21400</v>
      </c>
      <c r="L26" s="18"/>
      <c r="M26" s="20" t="s">
        <v>49</v>
      </c>
      <c r="N26" s="20" t="e">
        <f>#REF!+#REF!+#REF!+#REF!+#REF!+#REF!+#REF!+#REF!+#REF!+#REF!+#REF!</f>
        <v>#REF!</v>
      </c>
      <c r="O26" s="20" t="s">
        <v>87</v>
      </c>
      <c r="P26" s="20">
        <f>SUM(P24:P24)</f>
        <v>0</v>
      </c>
      <c r="Q26" s="45"/>
      <c r="AMF26" s="12"/>
      <c r="AMG26" s="12"/>
      <c r="AMH26" s="12"/>
      <c r="AMI26" s="12"/>
      <c r="AMJ26" s="12"/>
    </row>
    <row r="27" spans="1:1024" ht="15.75" customHeight="1" outlineLevel="1">
      <c r="A27" s="46"/>
      <c r="B27" s="47"/>
      <c r="C27" s="48"/>
      <c r="D27" s="242" t="s">
        <v>88</v>
      </c>
      <c r="E27" s="242"/>
      <c r="F27" s="242"/>
      <c r="G27" s="242"/>
      <c r="H27" s="242"/>
      <c r="I27" s="242"/>
      <c r="J27" s="242"/>
      <c r="K27" s="49">
        <f>H26+J26</f>
        <v>21400</v>
      </c>
      <c r="L27" s="20"/>
      <c r="M27" s="214" t="s">
        <v>88</v>
      </c>
      <c r="N27" s="214"/>
      <c r="O27" s="214"/>
      <c r="P27" s="214"/>
      <c r="Q27" s="21" t="e">
        <f>SUM(Q10:Q26)</f>
        <v>#REF!</v>
      </c>
      <c r="AMF27" s="12"/>
      <c r="AMG27" s="12"/>
      <c r="AMH27" s="12"/>
      <c r="AMI27" s="12"/>
      <c r="AMJ27" s="12"/>
    </row>
    <row r="28" spans="1:1024">
      <c r="A28" s="230" t="s">
        <v>89</v>
      </c>
      <c r="B28" s="231"/>
      <c r="C28" s="231"/>
      <c r="D28" s="231"/>
      <c r="E28" s="231"/>
      <c r="F28" s="231"/>
      <c r="G28" s="231"/>
      <c r="H28" s="231"/>
      <c r="I28" s="231"/>
      <c r="J28" s="232"/>
      <c r="K28" s="50"/>
      <c r="L28" s="51"/>
      <c r="M28" s="214" t="s">
        <v>89</v>
      </c>
      <c r="N28" s="214"/>
      <c r="O28" s="214"/>
      <c r="P28" s="214"/>
      <c r="Q28" s="38"/>
      <c r="AMF28" s="12"/>
      <c r="AMG28" s="12"/>
      <c r="AMH28" s="12"/>
      <c r="AMI28" s="12"/>
      <c r="AMJ28" s="12"/>
    </row>
    <row r="29" spans="1:1024" ht="19.149999999999999" hidden="1" customHeight="1" outlineLevel="1">
      <c r="A29" s="191">
        <v>1</v>
      </c>
      <c r="B29" s="52"/>
      <c r="C29" s="41"/>
      <c r="D29" s="41"/>
      <c r="E29" s="42"/>
      <c r="F29" s="39"/>
      <c r="G29" s="41"/>
      <c r="H29" s="18">
        <f t="shared" ref="H29:H38" si="6">E29*G29</f>
        <v>0</v>
      </c>
      <c r="I29" s="41"/>
      <c r="J29" s="53">
        <f t="shared" ref="J29:J38" si="7">ROUND(E29*I29,2)</f>
        <v>0</v>
      </c>
      <c r="K29" s="18">
        <f t="shared" ref="K29:K38" si="8">H29+J29</f>
        <v>0</v>
      </c>
      <c r="L29" s="18"/>
      <c r="M29" s="18" t="e">
        <f>#REF!*G29</f>
        <v>#REF!</v>
      </c>
      <c r="N29" s="18" t="e">
        <f>E29*M29</f>
        <v>#REF!</v>
      </c>
      <c r="O29" s="18" t="e">
        <f>#REF!*I29</f>
        <v>#REF!</v>
      </c>
      <c r="P29" s="18" t="e">
        <f>E29*O29</f>
        <v>#REF!</v>
      </c>
      <c r="Q29" s="43" t="e">
        <f>N29+P29</f>
        <v>#REF!</v>
      </c>
      <c r="AMF29" s="12"/>
      <c r="AMG29" s="12"/>
      <c r="AMH29" s="12"/>
      <c r="AMI29" s="12"/>
      <c r="AMJ29" s="12"/>
    </row>
    <row r="30" spans="1:1024" hidden="1" outlineLevel="1">
      <c r="A30" s="192">
        <v>2</v>
      </c>
      <c r="B30" s="55"/>
      <c r="C30" s="41"/>
      <c r="D30" s="41"/>
      <c r="E30" s="42"/>
      <c r="F30" s="54"/>
      <c r="G30" s="56"/>
      <c r="H30" s="18">
        <f t="shared" si="6"/>
        <v>0</v>
      </c>
      <c r="I30" s="56"/>
      <c r="J30" s="53">
        <f t="shared" si="7"/>
        <v>0</v>
      </c>
      <c r="K30" s="18">
        <f t="shared" si="8"/>
        <v>0</v>
      </c>
      <c r="L30" s="18"/>
      <c r="M30" s="18" t="e">
        <f>#REF!+#REF!+#REF!+#REF!+#REF!+#REF!+#REF!</f>
        <v>#REF!</v>
      </c>
      <c r="N30" s="18" t="e">
        <f>E30*M30</f>
        <v>#REF!</v>
      </c>
      <c r="O30" s="18" t="e">
        <f>#REF!*I30</f>
        <v>#REF!</v>
      </c>
      <c r="P30" s="18" t="e">
        <f>E30*O30</f>
        <v>#REF!</v>
      </c>
      <c r="Q30" s="43" t="e">
        <f>N30+P30</f>
        <v>#REF!</v>
      </c>
      <c r="AMF30" s="12"/>
      <c r="AMG30" s="12"/>
      <c r="AMH30" s="12"/>
      <c r="AMI30" s="12"/>
      <c r="AMJ30" s="12"/>
    </row>
    <row r="31" spans="1:1024" hidden="1" outlineLevel="1">
      <c r="A31" s="191">
        <v>3</v>
      </c>
      <c r="B31" s="55"/>
      <c r="C31" s="41"/>
      <c r="D31" s="41"/>
      <c r="E31" s="42"/>
      <c r="F31" s="54"/>
      <c r="G31" s="56"/>
      <c r="H31" s="18">
        <f t="shared" si="6"/>
        <v>0</v>
      </c>
      <c r="I31" s="56"/>
      <c r="J31" s="53">
        <f t="shared" si="7"/>
        <v>0</v>
      </c>
      <c r="K31" s="18">
        <f t="shared" si="8"/>
        <v>0</v>
      </c>
      <c r="L31" s="18"/>
      <c r="M31" s="18"/>
      <c r="N31" s="18"/>
      <c r="O31" s="18"/>
      <c r="P31" s="18"/>
      <c r="Q31" s="43"/>
      <c r="AMF31" s="12"/>
      <c r="AMG31" s="12"/>
      <c r="AMH31" s="12"/>
      <c r="AMI31" s="12"/>
      <c r="AMJ31" s="12"/>
    </row>
    <row r="32" spans="1:1024" hidden="1" outlineLevel="1">
      <c r="A32" s="192">
        <v>4</v>
      </c>
      <c r="B32" s="55"/>
      <c r="C32" s="41"/>
      <c r="D32" s="41"/>
      <c r="E32" s="42"/>
      <c r="F32" s="54"/>
      <c r="G32" s="56"/>
      <c r="H32" s="18">
        <f t="shared" si="6"/>
        <v>0</v>
      </c>
      <c r="I32" s="56"/>
      <c r="J32" s="53">
        <f t="shared" si="7"/>
        <v>0</v>
      </c>
      <c r="K32" s="18">
        <f t="shared" si="8"/>
        <v>0</v>
      </c>
      <c r="L32" s="18"/>
      <c r="M32" s="18"/>
      <c r="N32" s="18"/>
      <c r="O32" s="18"/>
      <c r="P32" s="18"/>
      <c r="Q32" s="43"/>
      <c r="AMF32" s="12"/>
      <c r="AMG32" s="12"/>
      <c r="AMH32" s="12"/>
      <c r="AMI32" s="12"/>
      <c r="AMJ32" s="12"/>
    </row>
    <row r="33" spans="1:1024" hidden="1" outlineLevel="1">
      <c r="A33" s="191">
        <v>5</v>
      </c>
      <c r="B33" s="55"/>
      <c r="C33" s="41"/>
      <c r="D33" s="41"/>
      <c r="E33" s="42"/>
      <c r="F33" s="54"/>
      <c r="G33" s="56"/>
      <c r="H33" s="18">
        <f t="shared" si="6"/>
        <v>0</v>
      </c>
      <c r="I33" s="56"/>
      <c r="J33" s="53">
        <f t="shared" si="7"/>
        <v>0</v>
      </c>
      <c r="K33" s="18">
        <f t="shared" si="8"/>
        <v>0</v>
      </c>
      <c r="L33" s="18"/>
      <c r="M33" s="18"/>
      <c r="N33" s="18"/>
      <c r="O33" s="18"/>
      <c r="P33" s="18"/>
      <c r="Q33" s="43"/>
      <c r="AMF33" s="12"/>
      <c r="AMG33" s="12"/>
      <c r="AMH33" s="12"/>
      <c r="AMI33" s="12"/>
      <c r="AMJ33" s="12"/>
    </row>
    <row r="34" spans="1:1024" hidden="1" outlineLevel="1">
      <c r="A34" s="192">
        <v>6</v>
      </c>
      <c r="B34" s="55"/>
      <c r="C34" s="41"/>
      <c r="D34" s="41"/>
      <c r="E34" s="42"/>
      <c r="F34" s="54"/>
      <c r="G34" s="56"/>
      <c r="H34" s="18">
        <f t="shared" si="6"/>
        <v>0</v>
      </c>
      <c r="I34" s="56"/>
      <c r="J34" s="53">
        <f t="shared" si="7"/>
        <v>0</v>
      </c>
      <c r="K34" s="18">
        <f t="shared" si="8"/>
        <v>0</v>
      </c>
      <c r="L34" s="18"/>
      <c r="M34" s="18"/>
      <c r="N34" s="18"/>
      <c r="O34" s="18"/>
      <c r="P34" s="18"/>
      <c r="Q34" s="43"/>
      <c r="AMF34" s="12"/>
      <c r="AMG34" s="12"/>
      <c r="AMH34" s="12"/>
      <c r="AMI34" s="12"/>
      <c r="AMJ34" s="12"/>
    </row>
    <row r="35" spans="1:1024" hidden="1" outlineLevel="1">
      <c r="A35" s="191">
        <v>7</v>
      </c>
      <c r="B35" s="55"/>
      <c r="C35" s="41"/>
      <c r="D35" s="41"/>
      <c r="E35" s="42"/>
      <c r="F35" s="54"/>
      <c r="G35" s="56"/>
      <c r="H35" s="18">
        <f t="shared" si="6"/>
        <v>0</v>
      </c>
      <c r="I35" s="56"/>
      <c r="J35" s="53">
        <f t="shared" si="7"/>
        <v>0</v>
      </c>
      <c r="K35" s="18">
        <f t="shared" si="8"/>
        <v>0</v>
      </c>
      <c r="L35" s="18"/>
      <c r="M35" s="18"/>
      <c r="N35" s="18"/>
      <c r="O35" s="18"/>
      <c r="P35" s="18"/>
      <c r="Q35" s="43"/>
      <c r="AMF35" s="12"/>
      <c r="AMG35" s="12"/>
      <c r="AMH35" s="12"/>
      <c r="AMI35" s="12"/>
      <c r="AMJ35" s="12"/>
    </row>
    <row r="36" spans="1:1024" hidden="1" outlineLevel="1">
      <c r="A36" s="192">
        <v>8</v>
      </c>
      <c r="B36" s="55"/>
      <c r="C36" s="41"/>
      <c r="D36" s="41"/>
      <c r="E36" s="42"/>
      <c r="F36" s="54"/>
      <c r="G36" s="56"/>
      <c r="H36" s="18">
        <f t="shared" si="6"/>
        <v>0</v>
      </c>
      <c r="I36" s="56"/>
      <c r="J36" s="53">
        <f t="shared" si="7"/>
        <v>0</v>
      </c>
      <c r="K36" s="18">
        <f t="shared" si="8"/>
        <v>0</v>
      </c>
      <c r="L36" s="18"/>
      <c r="M36" s="18"/>
      <c r="N36" s="18"/>
      <c r="O36" s="18"/>
      <c r="P36" s="18"/>
      <c r="Q36" s="43"/>
      <c r="AMF36" s="12"/>
      <c r="AMG36" s="12"/>
      <c r="AMH36" s="12"/>
      <c r="AMI36" s="12"/>
      <c r="AMJ36" s="12"/>
    </row>
    <row r="37" spans="1:1024" hidden="1" outlineLevel="1">
      <c r="A37" s="191">
        <v>9</v>
      </c>
      <c r="B37" s="55"/>
      <c r="C37" s="57"/>
      <c r="D37" s="41"/>
      <c r="E37" s="42"/>
      <c r="F37" s="54"/>
      <c r="G37" s="56">
        <v>0</v>
      </c>
      <c r="H37" s="18">
        <f t="shared" si="6"/>
        <v>0</v>
      </c>
      <c r="I37" s="56"/>
      <c r="J37" s="53">
        <f t="shared" si="7"/>
        <v>0</v>
      </c>
      <c r="K37" s="18">
        <f t="shared" si="8"/>
        <v>0</v>
      </c>
      <c r="L37" s="18"/>
      <c r="M37" s="18"/>
      <c r="N37" s="18"/>
      <c r="O37" s="18"/>
      <c r="P37" s="18"/>
      <c r="Q37" s="43"/>
      <c r="AMF37" s="12"/>
      <c r="AMG37" s="12"/>
      <c r="AMH37" s="12"/>
      <c r="AMI37" s="12"/>
      <c r="AMJ37" s="12"/>
    </row>
    <row r="38" spans="1:1024" s="66" customFormat="1" hidden="1" outlineLevel="1">
      <c r="A38" s="192">
        <v>10</v>
      </c>
      <c r="B38" s="58"/>
      <c r="C38" s="57"/>
      <c r="D38" s="59"/>
      <c r="E38" s="42"/>
      <c r="F38" s="60"/>
      <c r="G38" s="61"/>
      <c r="H38" s="18">
        <f t="shared" si="6"/>
        <v>0</v>
      </c>
      <c r="I38" s="62"/>
      <c r="J38" s="63">
        <f t="shared" si="7"/>
        <v>0</v>
      </c>
      <c r="K38" s="18">
        <f t="shared" si="8"/>
        <v>0</v>
      </c>
      <c r="L38" s="64"/>
      <c r="M38" s="64" t="e">
        <f>#REF!*G38</f>
        <v>#REF!</v>
      </c>
      <c r="N38" s="64" t="e">
        <f>M38*E38</f>
        <v>#REF!</v>
      </c>
      <c r="O38" s="64" t="e">
        <f>I38*#REF!</f>
        <v>#REF!</v>
      </c>
      <c r="P38" s="64" t="e">
        <f>E38*O38</f>
        <v>#REF!</v>
      </c>
      <c r="Q38" s="65" t="e">
        <f>N38+P38</f>
        <v>#REF!</v>
      </c>
    </row>
    <row r="39" spans="1:1024" hidden="1" outlineLevel="1">
      <c r="A39" s="39"/>
      <c r="B39" s="42"/>
      <c r="C39" s="53"/>
      <c r="D39" s="41"/>
      <c r="E39" s="42"/>
      <c r="F39" s="39"/>
      <c r="G39" s="20" t="s">
        <v>49</v>
      </c>
      <c r="H39" s="44">
        <f>SUM(H29:H38)</f>
        <v>0</v>
      </c>
      <c r="I39" s="20" t="s">
        <v>87</v>
      </c>
      <c r="J39" s="44">
        <f>SUM(J29:J38)</f>
        <v>0</v>
      </c>
      <c r="K39" s="44">
        <f>H39+J39</f>
        <v>0</v>
      </c>
      <c r="L39" s="18"/>
      <c r="M39" s="20" t="s">
        <v>49</v>
      </c>
      <c r="N39" s="20" t="e">
        <f>#REF!+#REF!+#REF!+#REF!+#REF!+#REF!+#REF!+N38+N30+N29+#REF!</f>
        <v>#REF!</v>
      </c>
      <c r="O39" s="20" t="s">
        <v>87</v>
      </c>
      <c r="P39" s="20" t="e">
        <f>SUM(P29:P38)</f>
        <v>#REF!</v>
      </c>
      <c r="Q39" s="45"/>
      <c r="AMF39" s="12"/>
      <c r="AMG39" s="12"/>
      <c r="AMH39" s="12"/>
      <c r="AMI39" s="12"/>
      <c r="AMJ39" s="12"/>
    </row>
    <row r="40" spans="1:1024" ht="15.75" hidden="1" customHeight="1" outlineLevel="1">
      <c r="A40" s="46"/>
      <c r="B40" s="47"/>
      <c r="C40" s="48"/>
      <c r="D40" s="241" t="s">
        <v>88</v>
      </c>
      <c r="E40" s="241"/>
      <c r="F40" s="241"/>
      <c r="G40" s="241"/>
      <c r="H40" s="241"/>
      <c r="I40" s="241"/>
      <c r="J40" s="241"/>
      <c r="K40" s="49">
        <f>H39+J39</f>
        <v>0</v>
      </c>
      <c r="L40" s="20"/>
      <c r="M40" s="214" t="s">
        <v>88</v>
      </c>
      <c r="N40" s="214"/>
      <c r="O40" s="214"/>
      <c r="P40" s="214"/>
      <c r="Q40" s="21" t="e">
        <f>P39+N39</f>
        <v>#REF!</v>
      </c>
      <c r="AMF40" s="12"/>
      <c r="AMG40" s="12"/>
      <c r="AMH40" s="12"/>
      <c r="AMI40" s="12"/>
      <c r="AMJ40" s="12"/>
    </row>
    <row r="41" spans="1:1024" collapsed="1">
      <c r="A41" s="230" t="s">
        <v>96</v>
      </c>
      <c r="B41" s="231"/>
      <c r="C41" s="231"/>
      <c r="D41" s="231"/>
      <c r="E41" s="231"/>
      <c r="F41" s="231"/>
      <c r="G41" s="231"/>
      <c r="H41" s="231"/>
      <c r="I41" s="231"/>
      <c r="J41" s="232"/>
      <c r="K41" s="36"/>
      <c r="L41" s="37"/>
      <c r="M41" s="233" t="s">
        <v>96</v>
      </c>
      <c r="N41" s="233"/>
      <c r="O41" s="233"/>
      <c r="P41" s="233"/>
      <c r="Q41" s="67"/>
      <c r="AMF41" s="12"/>
      <c r="AMG41" s="12"/>
      <c r="AMH41" s="12"/>
      <c r="AMI41" s="12"/>
      <c r="AMJ41" s="12"/>
    </row>
    <row r="42" spans="1:1024" outlineLevel="1">
      <c r="A42" s="191">
        <v>1</v>
      </c>
      <c r="B42" s="52" t="s">
        <v>173</v>
      </c>
      <c r="C42" s="41" t="s">
        <v>97</v>
      </c>
      <c r="D42" s="41" t="s">
        <v>56</v>
      </c>
      <c r="E42" s="42">
        <v>2.2000000000000002</v>
      </c>
      <c r="F42" s="39"/>
      <c r="G42" s="41"/>
      <c r="H42" s="18">
        <f t="shared" ref="H42:H53" si="9">E42*G42</f>
        <v>0</v>
      </c>
      <c r="I42" s="41">
        <v>4000</v>
      </c>
      <c r="J42" s="41">
        <f>E42*I42</f>
        <v>8800</v>
      </c>
      <c r="K42" s="41">
        <f t="shared" ref="K42:K53" si="10">H42+J42</f>
        <v>8800</v>
      </c>
      <c r="L42" s="41"/>
      <c r="M42" s="41"/>
      <c r="N42" s="18"/>
      <c r="O42" s="18"/>
      <c r="P42" s="18"/>
      <c r="Q42" s="43"/>
      <c r="AMF42" s="12"/>
      <c r="AMG42" s="12"/>
      <c r="AMH42" s="12"/>
      <c r="AMI42" s="12"/>
      <c r="AMJ42" s="12"/>
    </row>
    <row r="43" spans="1:1024" outlineLevel="1">
      <c r="A43" s="191">
        <v>2</v>
      </c>
      <c r="B43" s="52" t="s">
        <v>187</v>
      </c>
      <c r="C43" s="41" t="s">
        <v>97</v>
      </c>
      <c r="D43" s="41" t="s">
        <v>56</v>
      </c>
      <c r="E43" s="42">
        <v>6.5</v>
      </c>
      <c r="F43" s="39"/>
      <c r="G43" s="41"/>
      <c r="H43" s="18">
        <f t="shared" si="9"/>
        <v>0</v>
      </c>
      <c r="I43" s="41">
        <v>2000</v>
      </c>
      <c r="J43" s="41">
        <f t="shared" ref="J43:J49" si="11">E43*I43</f>
        <v>13000</v>
      </c>
      <c r="K43" s="41">
        <f t="shared" si="10"/>
        <v>13000</v>
      </c>
      <c r="L43" s="41"/>
      <c r="M43" s="41" t="e">
        <f>#REF!*G43</f>
        <v>#REF!</v>
      </c>
      <c r="N43" s="18" t="e">
        <f t="shared" ref="N43:N49" si="12">E43*M43</f>
        <v>#REF!</v>
      </c>
      <c r="O43" s="18" t="e">
        <f>#REF!*I43</f>
        <v>#REF!</v>
      </c>
      <c r="P43" s="18" t="e">
        <f t="shared" ref="P43:P49" si="13">E43*O43</f>
        <v>#REF!</v>
      </c>
      <c r="Q43" s="43" t="e">
        <f t="shared" ref="Q43:Q49" si="14">N43+P43</f>
        <v>#REF!</v>
      </c>
      <c r="AMF43" s="12"/>
      <c r="AMG43" s="12"/>
      <c r="AMH43" s="12"/>
      <c r="AMI43" s="12"/>
      <c r="AMJ43" s="12"/>
    </row>
    <row r="44" spans="1:1024" outlineLevel="1">
      <c r="A44" s="191">
        <v>3</v>
      </c>
      <c r="B44" s="52" t="s">
        <v>188</v>
      </c>
      <c r="C44" s="41" t="s">
        <v>97</v>
      </c>
      <c r="D44" s="41" t="s">
        <v>56</v>
      </c>
      <c r="E44" s="42">
        <v>3.9</v>
      </c>
      <c r="F44" s="39"/>
      <c r="G44" s="41"/>
      <c r="H44" s="18">
        <f t="shared" si="9"/>
        <v>0</v>
      </c>
      <c r="I44" s="41">
        <v>2000</v>
      </c>
      <c r="J44" s="41">
        <f t="shared" si="11"/>
        <v>7800</v>
      </c>
      <c r="K44" s="41">
        <f t="shared" si="10"/>
        <v>7800</v>
      </c>
      <c r="L44" s="41"/>
      <c r="M44" s="41"/>
      <c r="N44" s="18"/>
      <c r="O44" s="18"/>
      <c r="P44" s="18"/>
      <c r="Q44" s="43"/>
      <c r="AMF44" s="12"/>
      <c r="AMG44" s="12"/>
      <c r="AMH44" s="12"/>
      <c r="AMI44" s="12"/>
      <c r="AMJ44" s="12"/>
    </row>
    <row r="45" spans="1:1024" outlineLevel="1">
      <c r="A45" s="191"/>
      <c r="B45" s="52" t="s">
        <v>218</v>
      </c>
      <c r="C45" s="41" t="s">
        <v>97</v>
      </c>
      <c r="D45" s="41" t="s">
        <v>114</v>
      </c>
      <c r="E45" s="42">
        <v>1</v>
      </c>
      <c r="F45" s="39"/>
      <c r="G45" s="41"/>
      <c r="H45" s="18">
        <f t="shared" si="9"/>
        <v>0</v>
      </c>
      <c r="I45" s="41">
        <v>4000</v>
      </c>
      <c r="J45" s="41">
        <f t="shared" si="11"/>
        <v>4000</v>
      </c>
      <c r="K45" s="41">
        <f t="shared" si="10"/>
        <v>4000</v>
      </c>
      <c r="L45" s="41"/>
      <c r="M45" s="41"/>
      <c r="N45" s="18"/>
      <c r="O45" s="18"/>
      <c r="P45" s="18"/>
      <c r="Q45" s="43"/>
      <c r="AMF45" s="12"/>
      <c r="AMG45" s="12"/>
      <c r="AMH45" s="12"/>
      <c r="AMI45" s="12"/>
      <c r="AMJ45" s="12"/>
    </row>
    <row r="46" spans="1:1024" outlineLevel="1">
      <c r="A46" s="191">
        <v>4</v>
      </c>
      <c r="B46" s="52" t="s">
        <v>101</v>
      </c>
      <c r="C46" s="41" t="s">
        <v>93</v>
      </c>
      <c r="D46" s="41" t="s">
        <v>56</v>
      </c>
      <c r="E46" s="42">
        <v>15.5</v>
      </c>
      <c r="F46" s="39"/>
      <c r="G46" s="41"/>
      <c r="H46" s="18">
        <f t="shared" si="9"/>
        <v>0</v>
      </c>
      <c r="I46" s="41">
        <v>250</v>
      </c>
      <c r="J46" s="41">
        <f t="shared" si="11"/>
        <v>3875</v>
      </c>
      <c r="K46" s="41">
        <f t="shared" si="10"/>
        <v>3875</v>
      </c>
      <c r="L46" s="41"/>
      <c r="M46" s="41"/>
      <c r="N46" s="18"/>
      <c r="O46" s="18"/>
      <c r="P46" s="18"/>
      <c r="Q46" s="43"/>
      <c r="AMF46" s="12"/>
      <c r="AMG46" s="12"/>
      <c r="AMH46" s="12"/>
      <c r="AMI46" s="12"/>
      <c r="AMJ46" s="12"/>
    </row>
    <row r="47" spans="1:1024" outlineLevel="1">
      <c r="A47" s="191">
        <v>5</v>
      </c>
      <c r="B47" s="52" t="s">
        <v>189</v>
      </c>
      <c r="C47" s="41"/>
      <c r="D47" s="41" t="s">
        <v>114</v>
      </c>
      <c r="E47" s="42">
        <v>1</v>
      </c>
      <c r="F47" s="39"/>
      <c r="G47" s="41"/>
      <c r="H47" s="18">
        <f t="shared" si="9"/>
        <v>0</v>
      </c>
      <c r="I47" s="41">
        <v>3000</v>
      </c>
      <c r="J47" s="41">
        <f t="shared" si="11"/>
        <v>3000</v>
      </c>
      <c r="K47" s="41">
        <f t="shared" si="10"/>
        <v>3000</v>
      </c>
      <c r="L47" s="41"/>
      <c r="M47" s="41"/>
      <c r="N47" s="18"/>
      <c r="O47" s="18"/>
      <c r="P47" s="18"/>
      <c r="Q47" s="43"/>
      <c r="AMF47" s="12"/>
      <c r="AMG47" s="12"/>
      <c r="AMH47" s="12"/>
      <c r="AMI47" s="12"/>
      <c r="AMJ47" s="12"/>
    </row>
    <row r="48" spans="1:1024" outlineLevel="1">
      <c r="A48" s="191">
        <v>6</v>
      </c>
      <c r="B48" s="40" t="s">
        <v>190</v>
      </c>
      <c r="C48" s="41"/>
      <c r="D48" s="41" t="s">
        <v>114</v>
      </c>
      <c r="E48" s="42">
        <v>1</v>
      </c>
      <c r="F48" s="39"/>
      <c r="G48" s="61"/>
      <c r="H48" s="18">
        <f t="shared" si="9"/>
        <v>0</v>
      </c>
      <c r="I48" s="41">
        <v>1500</v>
      </c>
      <c r="J48" s="41">
        <f t="shared" si="11"/>
        <v>1500</v>
      </c>
      <c r="K48" s="41">
        <f t="shared" si="10"/>
        <v>1500</v>
      </c>
      <c r="L48" s="41"/>
      <c r="M48" s="41" t="e">
        <f>#REF!*G48</f>
        <v>#REF!</v>
      </c>
      <c r="N48" s="18" t="e">
        <f t="shared" si="12"/>
        <v>#REF!</v>
      </c>
      <c r="O48" s="18" t="e">
        <f>#REF!*I48</f>
        <v>#REF!</v>
      </c>
      <c r="P48" s="18" t="e">
        <f t="shared" si="13"/>
        <v>#REF!</v>
      </c>
      <c r="Q48" s="43" t="e">
        <f t="shared" si="14"/>
        <v>#REF!</v>
      </c>
      <c r="AMF48" s="12"/>
      <c r="AMG48" s="12"/>
      <c r="AMH48" s="12"/>
      <c r="AMI48" s="12"/>
      <c r="AMJ48" s="12"/>
    </row>
    <row r="49" spans="1:1024" outlineLevel="1">
      <c r="A49" s="191">
        <v>7</v>
      </c>
      <c r="B49" s="40" t="s">
        <v>192</v>
      </c>
      <c r="C49" s="41"/>
      <c r="D49" s="41" t="s">
        <v>114</v>
      </c>
      <c r="E49" s="42">
        <v>1</v>
      </c>
      <c r="F49" s="39"/>
      <c r="G49" s="68"/>
      <c r="H49" s="18">
        <f t="shared" si="9"/>
        <v>0</v>
      </c>
      <c r="I49" s="41">
        <v>3000</v>
      </c>
      <c r="J49" s="41">
        <f t="shared" si="11"/>
        <v>3000</v>
      </c>
      <c r="K49" s="41">
        <f t="shared" si="10"/>
        <v>3000</v>
      </c>
      <c r="L49" s="41"/>
      <c r="M49" s="41" t="e">
        <f>#REF!*G49</f>
        <v>#REF!</v>
      </c>
      <c r="N49" s="18" t="e">
        <f t="shared" si="12"/>
        <v>#REF!</v>
      </c>
      <c r="O49" s="18" t="e">
        <f>#REF!*I49</f>
        <v>#REF!</v>
      </c>
      <c r="P49" s="18" t="e">
        <f t="shared" si="13"/>
        <v>#REF!</v>
      </c>
      <c r="Q49" s="43" t="e">
        <f t="shared" si="14"/>
        <v>#REF!</v>
      </c>
      <c r="AMF49" s="12"/>
      <c r="AMG49" s="12"/>
      <c r="AMH49" s="12"/>
      <c r="AMI49" s="12"/>
      <c r="AMJ49" s="12"/>
    </row>
    <row r="50" spans="1:1024" outlineLevel="1">
      <c r="A50" s="191">
        <v>9</v>
      </c>
      <c r="B50" s="52" t="s">
        <v>154</v>
      </c>
      <c r="C50" s="41" t="s">
        <v>97</v>
      </c>
      <c r="D50" s="41" t="s">
        <v>56</v>
      </c>
      <c r="E50" s="42">
        <v>3</v>
      </c>
      <c r="F50" s="39"/>
      <c r="G50" s="41"/>
      <c r="H50" s="18">
        <f t="shared" si="9"/>
        <v>0</v>
      </c>
      <c r="I50" s="41">
        <v>1000</v>
      </c>
      <c r="J50" s="41">
        <f t="shared" ref="J50:J53" si="15">ROUND(E50*I50,2)</f>
        <v>3000</v>
      </c>
      <c r="K50" s="41">
        <f t="shared" si="10"/>
        <v>3000</v>
      </c>
      <c r="L50" s="41"/>
      <c r="M50" s="41"/>
      <c r="N50" s="18"/>
      <c r="O50" s="18"/>
      <c r="P50" s="18"/>
      <c r="Q50" s="43"/>
      <c r="AMF50" s="12"/>
      <c r="AMG50" s="12"/>
      <c r="AMH50" s="12"/>
      <c r="AMI50" s="12"/>
      <c r="AMJ50" s="12"/>
    </row>
    <row r="51" spans="1:1024" outlineLevel="1">
      <c r="A51" s="191">
        <v>12</v>
      </c>
      <c r="B51" s="52" t="s">
        <v>191</v>
      </c>
      <c r="C51" s="41"/>
      <c r="D51" s="41" t="s">
        <v>56</v>
      </c>
      <c r="E51" s="42">
        <v>14</v>
      </c>
      <c r="F51" s="39"/>
      <c r="G51" s="193"/>
      <c r="H51" s="18">
        <f t="shared" si="9"/>
        <v>0</v>
      </c>
      <c r="I51" s="41">
        <v>4500</v>
      </c>
      <c r="J51" s="41">
        <f t="shared" si="15"/>
        <v>63000</v>
      </c>
      <c r="K51" s="41">
        <f>H51+J51</f>
        <v>63000</v>
      </c>
      <c r="L51" s="41"/>
      <c r="M51" s="41"/>
      <c r="N51" s="18"/>
      <c r="O51" s="18"/>
      <c r="P51" s="18"/>
      <c r="Q51" s="43"/>
      <c r="AMF51" s="12"/>
      <c r="AMG51" s="12"/>
      <c r="AMH51" s="12"/>
      <c r="AMI51" s="12"/>
      <c r="AMJ51" s="12"/>
    </row>
    <row r="52" spans="1:1024" outlineLevel="1">
      <c r="A52" s="191">
        <v>13</v>
      </c>
      <c r="B52" s="52" t="s">
        <v>200</v>
      </c>
      <c r="C52" s="71"/>
      <c r="D52" s="72" t="s">
        <v>86</v>
      </c>
      <c r="E52" s="42">
        <v>1</v>
      </c>
      <c r="F52" s="39"/>
      <c r="G52" s="41"/>
      <c r="H52" s="18">
        <f t="shared" si="9"/>
        <v>0</v>
      </c>
      <c r="I52" s="41">
        <v>1000</v>
      </c>
      <c r="J52" s="41">
        <f t="shared" si="15"/>
        <v>1000</v>
      </c>
      <c r="K52" s="41">
        <f t="shared" si="10"/>
        <v>1000</v>
      </c>
      <c r="L52" s="41"/>
      <c r="M52" s="41"/>
      <c r="N52" s="18"/>
      <c r="O52" s="18"/>
      <c r="P52" s="18"/>
      <c r="Q52" s="43"/>
      <c r="AMF52" s="12"/>
      <c r="AMG52" s="12"/>
      <c r="AMH52" s="12"/>
      <c r="AMI52" s="12"/>
      <c r="AMJ52" s="12"/>
    </row>
    <row r="53" spans="1:1024" outlineLevel="1">
      <c r="A53" s="191"/>
      <c r="B53" s="52" t="s">
        <v>202</v>
      </c>
      <c r="C53" s="71"/>
      <c r="D53" s="72" t="s">
        <v>86</v>
      </c>
      <c r="E53" s="42">
        <v>1</v>
      </c>
      <c r="F53" s="39"/>
      <c r="G53" s="41"/>
      <c r="H53" s="18">
        <f t="shared" si="9"/>
        <v>0</v>
      </c>
      <c r="I53" s="41">
        <v>1000</v>
      </c>
      <c r="J53" s="41">
        <f t="shared" si="15"/>
        <v>1000</v>
      </c>
      <c r="K53" s="41">
        <f t="shared" si="10"/>
        <v>1000</v>
      </c>
      <c r="L53" s="41"/>
      <c r="M53" s="41"/>
      <c r="N53" s="18"/>
      <c r="O53" s="18"/>
      <c r="P53" s="18"/>
      <c r="Q53" s="43"/>
      <c r="AMF53" s="12"/>
      <c r="AMG53" s="12"/>
      <c r="AMH53" s="12"/>
      <c r="AMI53" s="12"/>
      <c r="AMJ53" s="12"/>
    </row>
    <row r="54" spans="1:1024" outlineLevel="1">
      <c r="A54" s="191">
        <v>14</v>
      </c>
      <c r="B54" s="40" t="s">
        <v>201</v>
      </c>
      <c r="C54" s="73"/>
      <c r="D54" s="72" t="s">
        <v>86</v>
      </c>
      <c r="E54" s="42">
        <v>1</v>
      </c>
      <c r="F54" s="39"/>
      <c r="G54" s="41"/>
      <c r="H54" s="41">
        <f>E54*G54</f>
        <v>0</v>
      </c>
      <c r="I54" s="41">
        <v>1000</v>
      </c>
      <c r="J54" s="41">
        <f>E54*I54</f>
        <v>1000</v>
      </c>
      <c r="K54" s="41">
        <f>H54+J54</f>
        <v>1000</v>
      </c>
      <c r="L54" s="41"/>
      <c r="M54" s="41" t="e">
        <f>#REF!*G54</f>
        <v>#REF!</v>
      </c>
      <c r="N54" s="18" t="e">
        <f>E54*M54</f>
        <v>#REF!</v>
      </c>
      <c r="O54" s="18" t="e">
        <f>#REF!*I54</f>
        <v>#REF!</v>
      </c>
      <c r="P54" s="18" t="e">
        <f>E54*O54</f>
        <v>#REF!</v>
      </c>
      <c r="Q54" s="43" t="e">
        <f>N54+P54</f>
        <v>#REF!</v>
      </c>
      <c r="AMF54" s="12"/>
      <c r="AMG54" s="12"/>
      <c r="AMH54" s="12"/>
      <c r="AMI54" s="12"/>
      <c r="AMJ54" s="12"/>
    </row>
    <row r="55" spans="1:1024" ht="24" customHeight="1" outlineLevel="1">
      <c r="A55" s="39"/>
      <c r="B55" s="42"/>
      <c r="C55" s="41"/>
      <c r="D55" s="41"/>
      <c r="E55" s="42"/>
      <c r="F55" s="39"/>
      <c r="G55" s="20" t="s">
        <v>49</v>
      </c>
      <c r="H55" s="44">
        <f>SUM(H42:H54)</f>
        <v>0</v>
      </c>
      <c r="I55" s="20" t="s">
        <v>87</v>
      </c>
      <c r="J55" s="44">
        <f>SUM(J42:J54)</f>
        <v>113975</v>
      </c>
      <c r="K55" s="44">
        <f>H55+J55</f>
        <v>113975</v>
      </c>
      <c r="L55" s="41"/>
      <c r="M55" s="20" t="s">
        <v>49</v>
      </c>
      <c r="N55" s="20" t="e">
        <f>#REF!+#REF!+#REF!+#REF!+#REF!+#REF!+#REF!+#REF!+N54+#REF!+#REF!+N49+N48+N43+#REF!+#REF!</f>
        <v>#REF!</v>
      </c>
      <c r="O55" s="20" t="s">
        <v>87</v>
      </c>
      <c r="P55" s="20" t="e">
        <f>#REF!+#REF!+#REF!+#REF!++#REF!+#REF!+#REF!+#REF!+P54+#REF!+#REF!+P49+P48+P43+#REF!+#REF!</f>
        <v>#REF!</v>
      </c>
      <c r="Q55" s="45">
        <v>0</v>
      </c>
      <c r="AMF55" s="12"/>
      <c r="AMG55" s="12"/>
      <c r="AMH55" s="12"/>
      <c r="AMI55" s="12"/>
      <c r="AMJ55" s="12"/>
    </row>
    <row r="56" spans="1:1024" ht="27.75" customHeight="1" outlineLevel="1">
      <c r="A56" s="222" t="s">
        <v>88</v>
      </c>
      <c r="B56" s="222"/>
      <c r="C56" s="222"/>
      <c r="D56" s="222"/>
      <c r="E56" s="222"/>
      <c r="F56" s="222"/>
      <c r="G56" s="222"/>
      <c r="H56" s="222"/>
      <c r="I56" s="222"/>
      <c r="J56" s="222"/>
      <c r="K56" s="49">
        <f>H55+J55</f>
        <v>113975</v>
      </c>
      <c r="L56" s="20"/>
      <c r="M56" s="214" t="s">
        <v>88</v>
      </c>
      <c r="N56" s="214"/>
      <c r="O56" s="214"/>
      <c r="P56" s="214"/>
      <c r="Q56" s="21" t="e">
        <f>N55+P55</f>
        <v>#REF!</v>
      </c>
      <c r="AMF56" s="12"/>
      <c r="AMG56" s="12"/>
      <c r="AMH56" s="12"/>
      <c r="AMI56" s="12"/>
      <c r="AMJ56" s="12"/>
    </row>
    <row r="57" spans="1:1024" outlineLevel="1">
      <c r="A57" s="230" t="s">
        <v>106</v>
      </c>
      <c r="B57" s="231"/>
      <c r="C57" s="231"/>
      <c r="D57" s="231"/>
      <c r="E57" s="231"/>
      <c r="F57" s="231"/>
      <c r="G57" s="231"/>
      <c r="H57" s="231"/>
      <c r="I57" s="231"/>
      <c r="J57" s="232"/>
      <c r="K57" s="36"/>
      <c r="L57" s="37"/>
      <c r="M57" s="233" t="s">
        <v>106</v>
      </c>
      <c r="N57" s="233"/>
      <c r="O57" s="233"/>
      <c r="P57" s="233"/>
      <c r="Q57" s="67"/>
      <c r="AMF57" s="12"/>
      <c r="AMG57" s="12"/>
      <c r="AMH57" s="12"/>
      <c r="AMI57" s="12"/>
      <c r="AMJ57" s="12"/>
    </row>
    <row r="58" spans="1:1024" ht="15" customHeight="1" outlineLevel="1">
      <c r="A58" s="39">
        <v>1</v>
      </c>
      <c r="B58" s="40" t="s">
        <v>215</v>
      </c>
      <c r="C58" s="41" t="s">
        <v>97</v>
      </c>
      <c r="D58" s="41" t="s">
        <v>56</v>
      </c>
      <c r="E58" s="42">
        <v>3</v>
      </c>
      <c r="F58" s="39"/>
      <c r="G58" s="41"/>
      <c r="H58" s="41">
        <f t="shared" ref="H58:H63" si="16">E58*G58</f>
        <v>0</v>
      </c>
      <c r="I58" s="41">
        <v>2500</v>
      </c>
      <c r="J58" s="41">
        <f t="shared" ref="J58:J63" si="17">E58*I58</f>
        <v>7500</v>
      </c>
      <c r="K58" s="41">
        <f>H58+J58</f>
        <v>7500</v>
      </c>
      <c r="L58" s="41"/>
      <c r="M58" s="41"/>
      <c r="N58" s="18"/>
      <c r="O58" s="18"/>
      <c r="P58" s="18"/>
      <c r="Q58" s="43"/>
      <c r="AMF58" s="12"/>
      <c r="AMG58" s="12"/>
      <c r="AMH58" s="12"/>
      <c r="AMI58" s="12"/>
      <c r="AMJ58" s="12"/>
    </row>
    <row r="59" spans="1:1024" outlineLevel="1">
      <c r="A59" s="39">
        <v>2</v>
      </c>
      <c r="B59" s="52" t="s">
        <v>98</v>
      </c>
      <c r="C59" s="41" t="s">
        <v>97</v>
      </c>
      <c r="D59" s="41" t="s">
        <v>56</v>
      </c>
      <c r="E59" s="42">
        <v>3</v>
      </c>
      <c r="F59" s="39"/>
      <c r="G59" s="41"/>
      <c r="H59" s="41">
        <f t="shared" si="16"/>
        <v>0</v>
      </c>
      <c r="I59" s="41">
        <v>500</v>
      </c>
      <c r="J59" s="41">
        <f t="shared" si="17"/>
        <v>1500</v>
      </c>
      <c r="K59" s="41">
        <f t="shared" ref="K59:K63" si="18">H59+J59</f>
        <v>1500</v>
      </c>
      <c r="L59" s="41"/>
      <c r="M59" s="41" t="e">
        <f>#REF!*G59</f>
        <v>#REF!</v>
      </c>
      <c r="N59" s="18" t="e">
        <f>E59*M59</f>
        <v>#REF!</v>
      </c>
      <c r="O59" s="18" t="e">
        <f>#REF!*I59</f>
        <v>#REF!</v>
      </c>
      <c r="P59" s="18" t="e">
        <f>E59*O59</f>
        <v>#REF!</v>
      </c>
      <c r="Q59" s="43" t="e">
        <f>N59+P59</f>
        <v>#REF!</v>
      </c>
      <c r="AMF59" s="12"/>
      <c r="AMG59" s="12"/>
      <c r="AMH59" s="12"/>
      <c r="AMI59" s="12"/>
      <c r="AMJ59" s="12"/>
    </row>
    <row r="60" spans="1:1024" outlineLevel="1">
      <c r="A60" s="39">
        <v>3</v>
      </c>
      <c r="B60" s="52" t="s">
        <v>107</v>
      </c>
      <c r="C60" s="41" t="s">
        <v>100</v>
      </c>
      <c r="D60" s="41" t="s">
        <v>56</v>
      </c>
      <c r="E60" s="42">
        <v>3</v>
      </c>
      <c r="F60" s="39"/>
      <c r="G60" s="41"/>
      <c r="H60" s="41">
        <f t="shared" si="16"/>
        <v>0</v>
      </c>
      <c r="I60" s="41">
        <v>700</v>
      </c>
      <c r="J60" s="41">
        <f t="shared" si="17"/>
        <v>2100</v>
      </c>
      <c r="K60" s="41">
        <f t="shared" si="18"/>
        <v>2100</v>
      </c>
      <c r="L60" s="41"/>
      <c r="M60" s="41"/>
      <c r="N60" s="18"/>
      <c r="O60" s="18"/>
      <c r="P60" s="18"/>
      <c r="Q60" s="43"/>
      <c r="AMF60" s="12"/>
      <c r="AMG60" s="12"/>
      <c r="AMH60" s="12"/>
      <c r="AMI60" s="12"/>
      <c r="AMJ60" s="12"/>
    </row>
    <row r="61" spans="1:1024" outlineLevel="1">
      <c r="A61" s="39">
        <v>4</v>
      </c>
      <c r="B61" s="52" t="s">
        <v>108</v>
      </c>
      <c r="C61" s="41" t="s">
        <v>93</v>
      </c>
      <c r="D61" s="41" t="s">
        <v>56</v>
      </c>
      <c r="E61" s="42">
        <v>3</v>
      </c>
      <c r="F61" s="39"/>
      <c r="G61" s="41"/>
      <c r="H61" s="41">
        <f t="shared" si="16"/>
        <v>0</v>
      </c>
      <c r="I61" s="41">
        <v>250</v>
      </c>
      <c r="J61" s="41">
        <f t="shared" si="17"/>
        <v>750</v>
      </c>
      <c r="K61" s="41">
        <f t="shared" si="18"/>
        <v>750</v>
      </c>
      <c r="L61" s="41"/>
      <c r="M61" s="41"/>
      <c r="N61" s="18"/>
      <c r="O61" s="18"/>
      <c r="P61" s="18"/>
      <c r="Q61" s="43"/>
      <c r="AMF61" s="12"/>
      <c r="AMG61" s="12"/>
      <c r="AMH61" s="12"/>
      <c r="AMI61" s="12"/>
      <c r="AMJ61" s="12"/>
    </row>
    <row r="62" spans="1:1024" outlineLevel="1">
      <c r="A62" s="39">
        <v>5</v>
      </c>
      <c r="B62" s="52" t="s">
        <v>95</v>
      </c>
      <c r="C62" s="41"/>
      <c r="D62" s="41" t="s">
        <v>56</v>
      </c>
      <c r="E62" s="42">
        <v>3</v>
      </c>
      <c r="F62" s="39"/>
      <c r="G62" s="41"/>
      <c r="H62" s="41">
        <f t="shared" si="16"/>
        <v>0</v>
      </c>
      <c r="I62" s="41">
        <v>35</v>
      </c>
      <c r="J62" s="41">
        <f t="shared" si="17"/>
        <v>105</v>
      </c>
      <c r="K62" s="41">
        <f t="shared" si="18"/>
        <v>105</v>
      </c>
      <c r="L62" s="41"/>
      <c r="M62" s="41"/>
      <c r="N62" s="18"/>
      <c r="O62" s="18"/>
      <c r="P62" s="18"/>
      <c r="Q62" s="43"/>
      <c r="AMF62" s="12"/>
      <c r="AMG62" s="12"/>
      <c r="AMH62" s="12"/>
      <c r="AMI62" s="12"/>
      <c r="AMJ62" s="12"/>
    </row>
    <row r="63" spans="1:1024" ht="31.5" outlineLevel="1">
      <c r="A63" s="39">
        <v>6</v>
      </c>
      <c r="B63" s="40" t="s">
        <v>109</v>
      </c>
      <c r="C63" s="41" t="s">
        <v>153</v>
      </c>
      <c r="D63" s="41" t="s">
        <v>56</v>
      </c>
      <c r="E63" s="42">
        <v>3</v>
      </c>
      <c r="F63" s="39"/>
      <c r="G63" s="61"/>
      <c r="H63" s="41">
        <f t="shared" si="16"/>
        <v>0</v>
      </c>
      <c r="I63" s="41">
        <v>700</v>
      </c>
      <c r="J63" s="41">
        <f t="shared" si="17"/>
        <v>2100</v>
      </c>
      <c r="K63" s="41">
        <f t="shared" si="18"/>
        <v>2100</v>
      </c>
      <c r="L63" s="41"/>
      <c r="M63" s="41" t="e">
        <f>#REF!*G63</f>
        <v>#REF!</v>
      </c>
      <c r="N63" s="18" t="e">
        <f>E63*M63</f>
        <v>#REF!</v>
      </c>
      <c r="O63" s="18" t="e">
        <f>#REF!*I63</f>
        <v>#REF!</v>
      </c>
      <c r="P63" s="18" t="e">
        <f>E63*O63</f>
        <v>#REF!</v>
      </c>
      <c r="Q63" s="43" t="e">
        <f>N63+P63</f>
        <v>#REF!</v>
      </c>
      <c r="AMF63" s="12"/>
      <c r="AMG63" s="12"/>
      <c r="AMH63" s="12"/>
      <c r="AMI63" s="12"/>
      <c r="AMJ63" s="12"/>
    </row>
    <row r="64" spans="1:1024" outlineLevel="1">
      <c r="A64" s="39">
        <v>7</v>
      </c>
      <c r="B64" s="40" t="s">
        <v>104</v>
      </c>
      <c r="C64" s="41" t="s">
        <v>105</v>
      </c>
      <c r="D64" s="41" t="s">
        <v>56</v>
      </c>
      <c r="E64" s="42">
        <v>3</v>
      </c>
      <c r="F64" s="39"/>
      <c r="G64" s="41"/>
      <c r="H64" s="18">
        <f>E64*G64</f>
        <v>0</v>
      </c>
      <c r="I64" s="41">
        <v>500</v>
      </c>
      <c r="J64" s="41">
        <f>ROUND(E64*I64,2)</f>
        <v>1500</v>
      </c>
      <c r="K64" s="18">
        <f>H64+J64</f>
        <v>1500</v>
      </c>
      <c r="L64" s="41"/>
      <c r="M64" s="41" t="e">
        <f>#REF!*#REF!</f>
        <v>#REF!</v>
      </c>
      <c r="N64" s="18" t="e">
        <f>#REF!*M64</f>
        <v>#REF!</v>
      </c>
      <c r="O64" s="18" t="e">
        <f>#REF!*#REF!</f>
        <v>#REF!</v>
      </c>
      <c r="P64" s="18" t="e">
        <f>#REF!*O64</f>
        <v>#REF!</v>
      </c>
      <c r="Q64" s="43" t="e">
        <f>N64+P64</f>
        <v>#REF!</v>
      </c>
      <c r="AMF64" s="12"/>
      <c r="AMG64" s="12"/>
      <c r="AMH64" s="12"/>
      <c r="AMI64" s="12"/>
      <c r="AMJ64" s="12"/>
    </row>
    <row r="65" spans="1:1024" ht="22.15" customHeight="1" outlineLevel="1">
      <c r="A65" s="39"/>
      <c r="B65" s="42"/>
      <c r="C65" s="41"/>
      <c r="D65" s="41"/>
      <c r="E65" s="42"/>
      <c r="F65" s="39"/>
      <c r="G65" s="20" t="s">
        <v>49</v>
      </c>
      <c r="H65" s="44">
        <f>SUM(H58:H64)</f>
        <v>0</v>
      </c>
      <c r="I65" s="20" t="s">
        <v>87</v>
      </c>
      <c r="J65" s="44">
        <f>SUM(J58:J64)</f>
        <v>15555</v>
      </c>
      <c r="K65" s="44">
        <f>H65+J65</f>
        <v>15555</v>
      </c>
      <c r="L65" s="41"/>
      <c r="M65" s="20" t="s">
        <v>49</v>
      </c>
      <c r="N65" s="20">
        <f>SUM(N58:N58)</f>
        <v>0</v>
      </c>
      <c r="O65" s="20" t="s">
        <v>87</v>
      </c>
      <c r="P65" s="20">
        <f>SUM(P58:P58)</f>
        <v>0</v>
      </c>
      <c r="Q65" s="45"/>
      <c r="AMF65" s="12"/>
      <c r="AMG65" s="12"/>
      <c r="AMH65" s="12"/>
      <c r="AMI65" s="12"/>
      <c r="AMJ65" s="12"/>
    </row>
    <row r="66" spans="1:1024" ht="15.75" customHeight="1" outlineLevel="1">
      <c r="A66" s="240" t="s">
        <v>88</v>
      </c>
      <c r="B66" s="240"/>
      <c r="C66" s="240"/>
      <c r="D66" s="240"/>
      <c r="E66" s="240"/>
      <c r="F66" s="240"/>
      <c r="G66" s="240"/>
      <c r="H66" s="240"/>
      <c r="I66" s="240"/>
      <c r="J66" s="240"/>
      <c r="K66" s="74">
        <f>J65+H65</f>
        <v>15555</v>
      </c>
      <c r="L66" s="20"/>
      <c r="M66" s="214" t="s">
        <v>88</v>
      </c>
      <c r="N66" s="214"/>
      <c r="O66" s="214"/>
      <c r="P66" s="214"/>
      <c r="Q66" s="21" t="e">
        <f>SUM(Q58:Q65)</f>
        <v>#REF!</v>
      </c>
      <c r="AMF66" s="12"/>
      <c r="AMG66" s="12"/>
      <c r="AMH66" s="12"/>
      <c r="AMI66" s="12"/>
      <c r="AMJ66" s="12"/>
    </row>
    <row r="67" spans="1:1024">
      <c r="A67" s="230" t="s">
        <v>110</v>
      </c>
      <c r="B67" s="231"/>
      <c r="C67" s="231"/>
      <c r="D67" s="231"/>
      <c r="E67" s="231"/>
      <c r="F67" s="231"/>
      <c r="G67" s="231"/>
      <c r="H67" s="231"/>
      <c r="I67" s="231"/>
      <c r="J67" s="231"/>
      <c r="K67" s="232"/>
      <c r="L67" s="16"/>
      <c r="M67" s="233" t="s">
        <v>110</v>
      </c>
      <c r="N67" s="233"/>
      <c r="O67" s="233"/>
      <c r="P67" s="233"/>
      <c r="Q67" s="38"/>
      <c r="AMF67" s="12"/>
      <c r="AMG67" s="12"/>
      <c r="AMH67" s="12"/>
      <c r="AMI67" s="12"/>
      <c r="AMJ67" s="12"/>
    </row>
    <row r="68" spans="1:1024" ht="15.6" customHeight="1" outlineLevel="1">
      <c r="A68" s="39">
        <v>1</v>
      </c>
      <c r="B68" s="40" t="s">
        <v>203</v>
      </c>
      <c r="C68" s="75"/>
      <c r="D68" s="41" t="s">
        <v>86</v>
      </c>
      <c r="E68" s="42">
        <v>1</v>
      </c>
      <c r="F68" s="76"/>
      <c r="G68" s="76"/>
      <c r="H68" s="76">
        <f>G68*E68</f>
        <v>0</v>
      </c>
      <c r="I68" s="76">
        <v>6000</v>
      </c>
      <c r="J68" s="56">
        <f>I68*E68</f>
        <v>6000</v>
      </c>
      <c r="K68" s="56">
        <f>J68+H68</f>
        <v>6000</v>
      </c>
      <c r="L68" s="56"/>
      <c r="M68" s="18" t="e">
        <f>G68*#REF!</f>
        <v>#REF!</v>
      </c>
      <c r="N68" s="76" t="e">
        <f>M68*E68</f>
        <v>#REF!</v>
      </c>
      <c r="O68" s="76" t="e">
        <f>I68*#REF!</f>
        <v>#REF!</v>
      </c>
      <c r="P68" s="76" t="e">
        <f>O68*E68</f>
        <v>#REF!</v>
      </c>
      <c r="Q68" s="67" t="e">
        <f>P68+N68</f>
        <v>#REF!</v>
      </c>
      <c r="AMF68" s="12"/>
      <c r="AMG68" s="12"/>
      <c r="AMH68" s="12"/>
      <c r="AMI68" s="12"/>
      <c r="AMJ68" s="12"/>
    </row>
    <row r="69" spans="1:1024" outlineLevel="1">
      <c r="A69" s="39">
        <v>2</v>
      </c>
      <c r="B69" s="40" t="s">
        <v>216</v>
      </c>
      <c r="C69" s="75"/>
      <c r="D69" s="41" t="s">
        <v>86</v>
      </c>
      <c r="E69" s="42">
        <v>1</v>
      </c>
      <c r="F69" s="76"/>
      <c r="G69" s="76"/>
      <c r="H69" s="76">
        <f>G69*E69</f>
        <v>0</v>
      </c>
      <c r="I69" s="76">
        <v>2000</v>
      </c>
      <c r="J69" s="56">
        <f>I69*E69</f>
        <v>2000</v>
      </c>
      <c r="K69" s="56">
        <f>J69+H69</f>
        <v>2000</v>
      </c>
      <c r="L69" s="56"/>
      <c r="M69" s="18"/>
      <c r="N69" s="76"/>
      <c r="O69" s="76"/>
      <c r="P69" s="76"/>
      <c r="Q69" s="77"/>
      <c r="AMF69" s="12"/>
      <c r="AMG69" s="12"/>
      <c r="AMH69" s="12"/>
      <c r="AMI69" s="12"/>
      <c r="AMJ69" s="12"/>
    </row>
    <row r="70" spans="1:1024" outlineLevel="1">
      <c r="A70" s="39">
        <v>3</v>
      </c>
      <c r="B70" s="40" t="s">
        <v>217</v>
      </c>
      <c r="C70" s="41"/>
      <c r="D70" s="41" t="s">
        <v>114</v>
      </c>
      <c r="E70" s="42">
        <v>1</v>
      </c>
      <c r="F70" s="76"/>
      <c r="G70" s="76"/>
      <c r="H70" s="76">
        <f>G70*E70</f>
        <v>0</v>
      </c>
      <c r="I70" s="76">
        <v>1000</v>
      </c>
      <c r="J70" s="56">
        <f>I70*E70</f>
        <v>1000</v>
      </c>
      <c r="K70" s="56">
        <f>J70+H70</f>
        <v>1000</v>
      </c>
      <c r="L70" s="56"/>
      <c r="M70" s="18"/>
      <c r="N70" s="76"/>
      <c r="O70" s="76"/>
      <c r="P70" s="76"/>
      <c r="Q70" s="77"/>
      <c r="AMF70" s="12"/>
      <c r="AMG70" s="12"/>
      <c r="AMH70" s="12"/>
      <c r="AMI70" s="12"/>
      <c r="AMJ70" s="12"/>
    </row>
    <row r="71" spans="1:1024" outlineLevel="1">
      <c r="A71" s="39"/>
      <c r="B71" s="42"/>
      <c r="C71" s="39"/>
      <c r="D71" s="78"/>
      <c r="E71" s="79"/>
      <c r="F71" s="78"/>
      <c r="G71" s="20" t="s">
        <v>49</v>
      </c>
      <c r="H71" s="44">
        <f>SUM(H68:H70)</f>
        <v>0</v>
      </c>
      <c r="I71" s="20" t="s">
        <v>87</v>
      </c>
      <c r="J71" s="44">
        <f>SUM(J68:J70)</f>
        <v>9000</v>
      </c>
      <c r="K71" s="44">
        <f>H71+J71</f>
        <v>9000</v>
      </c>
      <c r="L71" s="41"/>
      <c r="M71" s="20" t="s">
        <v>49</v>
      </c>
      <c r="N71" s="20" t="e">
        <f>SUM(N68:N68)</f>
        <v>#REF!</v>
      </c>
      <c r="O71" s="20" t="s">
        <v>87</v>
      </c>
      <c r="P71" s="20" t="e">
        <f>SUM(P68:P68)</f>
        <v>#REF!</v>
      </c>
      <c r="Q71" s="45">
        <v>0</v>
      </c>
      <c r="AMF71" s="12"/>
      <c r="AMG71" s="12"/>
      <c r="AMH71" s="12"/>
      <c r="AMI71" s="12"/>
      <c r="AMJ71" s="12"/>
    </row>
    <row r="72" spans="1:1024" ht="15.75" customHeight="1" outlineLevel="1">
      <c r="A72" s="234" t="s">
        <v>88</v>
      </c>
      <c r="B72" s="235"/>
      <c r="C72" s="235"/>
      <c r="D72" s="235"/>
      <c r="E72" s="235"/>
      <c r="F72" s="235"/>
      <c r="G72" s="235"/>
      <c r="H72" s="235"/>
      <c r="I72" s="235"/>
      <c r="J72" s="236"/>
      <c r="K72" s="74">
        <f>J71+H71</f>
        <v>9000</v>
      </c>
      <c r="L72" s="20"/>
      <c r="M72" s="237" t="s">
        <v>88</v>
      </c>
      <c r="N72" s="238"/>
      <c r="O72" s="238"/>
      <c r="P72" s="239"/>
      <c r="Q72" s="16" t="e">
        <f>SUM(Q68:Q71)</f>
        <v>#REF!</v>
      </c>
      <c r="AMF72" s="12"/>
      <c r="AMG72" s="12"/>
      <c r="AMH72" s="12"/>
      <c r="AMI72" s="12"/>
      <c r="AMJ72" s="12"/>
    </row>
    <row r="73" spans="1:1024" outlineLevel="1">
      <c r="A73" s="81"/>
      <c r="B73" s="19"/>
      <c r="C73" s="82"/>
      <c r="D73" s="81"/>
      <c r="E73" s="19"/>
      <c r="F73" s="81"/>
      <c r="G73" s="81" t="s">
        <v>111</v>
      </c>
      <c r="H73" s="20"/>
      <c r="I73" s="81" t="s">
        <v>112</v>
      </c>
      <c r="J73" s="20"/>
      <c r="K73" s="20"/>
      <c r="L73" s="20"/>
      <c r="M73" s="81" t="s">
        <v>111</v>
      </c>
      <c r="N73" s="20"/>
      <c r="O73" s="81" t="s">
        <v>112</v>
      </c>
      <c r="P73" s="20"/>
      <c r="Q73" s="51"/>
      <c r="AMF73" s="12"/>
      <c r="AMG73" s="12"/>
      <c r="AMH73" s="12"/>
      <c r="AMI73" s="12"/>
      <c r="AMJ73" s="12"/>
    </row>
    <row r="74" spans="1:1024" ht="25.5" customHeight="1">
      <c r="A74" s="223" t="s">
        <v>168</v>
      </c>
      <c r="B74" s="223"/>
      <c r="C74" s="223"/>
      <c r="D74" s="223"/>
      <c r="E74" s="223"/>
      <c r="F74" s="223"/>
      <c r="G74" s="223"/>
      <c r="H74" s="223"/>
      <c r="I74" s="223"/>
      <c r="J74" s="223"/>
      <c r="K74" s="223"/>
      <c r="L74" s="84"/>
      <c r="M74" s="225" t="s">
        <v>113</v>
      </c>
      <c r="N74" s="225"/>
      <c r="O74" s="225"/>
      <c r="P74" s="225"/>
      <c r="Q74" s="85"/>
      <c r="AMF74" s="12"/>
      <c r="AMG74" s="12"/>
      <c r="AMH74" s="12"/>
      <c r="AMI74" s="12"/>
      <c r="AMJ74" s="12"/>
    </row>
    <row r="75" spans="1:1024" ht="25.5" customHeight="1">
      <c r="A75" s="83"/>
      <c r="B75" s="83"/>
      <c r="C75" s="83"/>
      <c r="D75" s="83"/>
      <c r="E75" s="83"/>
      <c r="F75" s="83"/>
      <c r="G75" s="83"/>
      <c r="H75" s="83"/>
      <c r="I75" s="83"/>
      <c r="J75" s="83"/>
      <c r="K75" s="83"/>
      <c r="L75" s="84"/>
      <c r="M75" s="44"/>
      <c r="N75" s="44"/>
      <c r="O75" s="44"/>
      <c r="P75" s="44"/>
      <c r="Q75" s="85"/>
      <c r="AMF75" s="12"/>
      <c r="AMG75" s="12"/>
      <c r="AMH75" s="12"/>
      <c r="AMI75" s="12"/>
      <c r="AMJ75" s="12"/>
    </row>
    <row r="76" spans="1:1024">
      <c r="A76" s="42"/>
      <c r="B76" s="86" t="s">
        <v>194</v>
      </c>
      <c r="C76" s="68"/>
      <c r="D76" s="68" t="s">
        <v>86</v>
      </c>
      <c r="E76" s="42">
        <v>2</v>
      </c>
      <c r="F76" s="87"/>
      <c r="G76" s="88"/>
      <c r="H76" s="41">
        <f t="shared" ref="H76:H81" si="19">E76*G76</f>
        <v>0</v>
      </c>
      <c r="I76" s="41">
        <v>1500</v>
      </c>
      <c r="J76" s="41">
        <f t="shared" ref="J76:J81" si="20">E76*I76</f>
        <v>3000</v>
      </c>
      <c r="K76" s="41">
        <f t="shared" ref="K76:K81" si="21">H76+J76</f>
        <v>3000</v>
      </c>
      <c r="L76" s="41"/>
      <c r="M76" s="41"/>
      <c r="N76" s="70"/>
      <c r="O76" s="41"/>
      <c r="P76" s="41"/>
      <c r="Q76" s="43"/>
      <c r="AMF76" s="12"/>
      <c r="AMG76" s="12"/>
      <c r="AMH76" s="12"/>
      <c r="AMI76" s="12"/>
      <c r="AMJ76" s="12"/>
    </row>
    <row r="77" spans="1:1024">
      <c r="A77" s="42"/>
      <c r="B77" s="86" t="s">
        <v>195</v>
      </c>
      <c r="C77" s="68"/>
      <c r="D77" s="68" t="s">
        <v>86</v>
      </c>
      <c r="E77" s="42">
        <v>1</v>
      </c>
      <c r="F77" s="87"/>
      <c r="G77" s="88"/>
      <c r="H77" s="41">
        <f t="shared" si="19"/>
        <v>0</v>
      </c>
      <c r="I77" s="41">
        <v>1000</v>
      </c>
      <c r="J77" s="41">
        <f t="shared" si="20"/>
        <v>1000</v>
      </c>
      <c r="K77" s="41">
        <f t="shared" si="21"/>
        <v>1000</v>
      </c>
      <c r="L77" s="41"/>
      <c r="M77" s="41"/>
      <c r="N77" s="70"/>
      <c r="O77" s="41"/>
      <c r="P77" s="41"/>
      <c r="Q77" s="43"/>
      <c r="AMF77" s="12"/>
      <c r="AMG77" s="12"/>
      <c r="AMH77" s="12"/>
      <c r="AMI77" s="12"/>
      <c r="AMJ77" s="12"/>
    </row>
    <row r="78" spans="1:1024">
      <c r="A78" s="42"/>
      <c r="B78" s="86" t="s">
        <v>196</v>
      </c>
      <c r="C78" s="68"/>
      <c r="D78" s="68" t="s">
        <v>86</v>
      </c>
      <c r="E78" s="42">
        <v>1</v>
      </c>
      <c r="F78" s="87"/>
      <c r="G78" s="88"/>
      <c r="H78" s="41">
        <f t="shared" si="19"/>
        <v>0</v>
      </c>
      <c r="I78" s="41">
        <v>500</v>
      </c>
      <c r="J78" s="41">
        <f t="shared" si="20"/>
        <v>500</v>
      </c>
      <c r="K78" s="41">
        <f t="shared" si="21"/>
        <v>500</v>
      </c>
      <c r="L78" s="41"/>
      <c r="M78" s="41"/>
      <c r="N78" s="70"/>
      <c r="O78" s="41"/>
      <c r="P78" s="41"/>
      <c r="Q78" s="43"/>
      <c r="AMF78" s="12"/>
      <c r="AMG78" s="12"/>
      <c r="AMH78" s="12"/>
      <c r="AMI78" s="12"/>
      <c r="AMJ78" s="12"/>
    </row>
    <row r="79" spans="1:1024">
      <c r="A79" s="42"/>
      <c r="B79" s="86" t="s">
        <v>197</v>
      </c>
      <c r="C79" s="68"/>
      <c r="D79" s="68" t="s">
        <v>123</v>
      </c>
      <c r="E79" s="42">
        <v>3</v>
      </c>
      <c r="F79" s="87"/>
      <c r="G79" s="88"/>
      <c r="H79" s="41">
        <f t="shared" si="19"/>
        <v>0</v>
      </c>
      <c r="I79" s="41">
        <v>500</v>
      </c>
      <c r="J79" s="41">
        <f t="shared" si="20"/>
        <v>1500</v>
      </c>
      <c r="K79" s="41">
        <f t="shared" si="21"/>
        <v>1500</v>
      </c>
      <c r="L79" s="41"/>
      <c r="M79" s="41"/>
      <c r="N79" s="70"/>
      <c r="O79" s="41"/>
      <c r="P79" s="41"/>
      <c r="Q79" s="43"/>
      <c r="AMF79" s="12"/>
      <c r="AMG79" s="12"/>
      <c r="AMH79" s="12"/>
      <c r="AMI79" s="12"/>
      <c r="AMJ79" s="12"/>
    </row>
    <row r="80" spans="1:1024">
      <c r="A80" s="42"/>
      <c r="B80" s="86" t="s">
        <v>199</v>
      </c>
      <c r="C80" s="68"/>
      <c r="D80" s="68" t="s">
        <v>86</v>
      </c>
      <c r="E80" s="42">
        <v>1</v>
      </c>
      <c r="F80" s="87"/>
      <c r="G80" s="88"/>
      <c r="H80" s="41">
        <f t="shared" si="19"/>
        <v>0</v>
      </c>
      <c r="I80" s="41">
        <v>1500</v>
      </c>
      <c r="J80" s="41">
        <f t="shared" si="20"/>
        <v>1500</v>
      </c>
      <c r="K80" s="41">
        <f t="shared" si="21"/>
        <v>1500</v>
      </c>
      <c r="L80" s="41"/>
      <c r="M80" s="41"/>
      <c r="N80" s="70"/>
      <c r="O80" s="41"/>
      <c r="P80" s="41"/>
      <c r="Q80" s="43"/>
      <c r="AMF80" s="12"/>
      <c r="AMG80" s="12"/>
      <c r="AMH80" s="12"/>
      <c r="AMI80" s="12"/>
      <c r="AMJ80" s="12"/>
    </row>
    <row r="81" spans="1:1024">
      <c r="A81" s="42"/>
      <c r="B81" s="86" t="s">
        <v>198</v>
      </c>
      <c r="C81" s="68"/>
      <c r="D81" s="68" t="s">
        <v>123</v>
      </c>
      <c r="E81" s="42">
        <v>1</v>
      </c>
      <c r="F81" s="87"/>
      <c r="G81" s="88"/>
      <c r="H81" s="41">
        <f t="shared" si="19"/>
        <v>0</v>
      </c>
      <c r="I81" s="41">
        <v>2000</v>
      </c>
      <c r="J81" s="41">
        <f t="shared" si="20"/>
        <v>2000</v>
      </c>
      <c r="K81" s="41">
        <f t="shared" si="21"/>
        <v>2000</v>
      </c>
      <c r="L81" s="41"/>
      <c r="M81" s="41"/>
      <c r="N81" s="70"/>
      <c r="O81" s="41"/>
      <c r="P81" s="41"/>
      <c r="Q81" s="43"/>
      <c r="AMF81" s="12"/>
      <c r="AMG81" s="12"/>
      <c r="AMH81" s="12"/>
      <c r="AMI81" s="12"/>
      <c r="AMJ81" s="12"/>
    </row>
    <row r="82" spans="1:1024" ht="21.75" customHeight="1">
      <c r="A82" s="39"/>
      <c r="B82" s="71"/>
      <c r="C82" s="57"/>
      <c r="D82" s="57"/>
      <c r="E82" s="89"/>
      <c r="F82" s="87"/>
      <c r="G82" s="20" t="s">
        <v>49</v>
      </c>
      <c r="H82" s="44">
        <f>SUM(H76:H76)</f>
        <v>0</v>
      </c>
      <c r="I82" s="20" t="s">
        <v>87</v>
      </c>
      <c r="J82" s="44">
        <f>SUM(J76:J79)</f>
        <v>6000</v>
      </c>
      <c r="K82" s="44">
        <f>H82+J82</f>
        <v>6000</v>
      </c>
      <c r="L82" s="41"/>
      <c r="M82" s="20" t="s">
        <v>49</v>
      </c>
      <c r="N82" s="90" t="e">
        <f>SUM(#REF!)</f>
        <v>#REF!</v>
      </c>
      <c r="O82" s="20" t="s">
        <v>87</v>
      </c>
      <c r="P82" s="44" t="e">
        <f>SUM(#REF!)</f>
        <v>#REF!</v>
      </c>
      <c r="Q82" s="43"/>
      <c r="AMF82" s="12"/>
      <c r="AMG82" s="12"/>
      <c r="AMH82" s="12"/>
      <c r="AMI82" s="12"/>
      <c r="AMJ82" s="12"/>
    </row>
    <row r="83" spans="1:1024" ht="29.45" customHeight="1">
      <c r="A83" s="91"/>
      <c r="B83" s="92"/>
      <c r="C83" s="93"/>
      <c r="D83" s="93"/>
      <c r="E83" s="92"/>
      <c r="F83" s="93"/>
      <c r="G83" s="94"/>
      <c r="H83" s="219" t="s">
        <v>115</v>
      </c>
      <c r="I83" s="219"/>
      <c r="J83" s="219"/>
      <c r="K83" s="74">
        <f>J82+H82</f>
        <v>6000</v>
      </c>
      <c r="L83" s="44"/>
      <c r="M83" s="41"/>
      <c r="N83" s="227" t="s">
        <v>115</v>
      </c>
      <c r="O83" s="227"/>
      <c r="P83" s="227"/>
      <c r="Q83" s="51">
        <f>SUM(Q76:Q82)</f>
        <v>0</v>
      </c>
      <c r="AMF83" s="12"/>
      <c r="AMG83" s="12"/>
      <c r="AMH83" s="12"/>
      <c r="AMI83" s="12"/>
      <c r="AMJ83" s="12"/>
    </row>
    <row r="84" spans="1:1024" ht="23.25" customHeight="1">
      <c r="A84" s="228" t="s">
        <v>116</v>
      </c>
      <c r="B84" s="228"/>
      <c r="C84" s="228"/>
      <c r="D84" s="228"/>
      <c r="E84" s="228"/>
      <c r="F84" s="228"/>
      <c r="G84" s="228"/>
      <c r="H84" s="228"/>
      <c r="I84" s="228"/>
      <c r="J84" s="228"/>
      <c r="K84" s="228"/>
      <c r="L84" s="96"/>
      <c r="M84" s="221" t="s">
        <v>116</v>
      </c>
      <c r="N84" s="221"/>
      <c r="O84" s="221"/>
      <c r="P84" s="221"/>
      <c r="Q84" s="43"/>
      <c r="AMF84" s="12"/>
      <c r="AMG84" s="12"/>
      <c r="AMH84" s="12"/>
      <c r="AMI84" s="12"/>
      <c r="AMJ84" s="12"/>
    </row>
    <row r="85" spans="1:1024" hidden="1" outlineLevel="1">
      <c r="A85" s="39">
        <v>3</v>
      </c>
      <c r="B85" s="71"/>
      <c r="C85" s="57"/>
      <c r="D85" s="98"/>
      <c r="E85" s="99"/>
      <c r="F85" s="69"/>
      <c r="G85" s="41"/>
      <c r="H85" s="41">
        <f t="shared" ref="H85:H94" si="22">E85*G85</f>
        <v>0</v>
      </c>
      <c r="I85" s="41"/>
      <c r="J85" s="41">
        <f t="shared" ref="J85:J94" si="23">E85*I85</f>
        <v>0</v>
      </c>
      <c r="K85" s="41">
        <f t="shared" ref="K85:K94" si="24">H85+J85</f>
        <v>0</v>
      </c>
      <c r="L85" s="41" t="e">
        <f>F85*#REF!</f>
        <v>#REF!</v>
      </c>
      <c r="M85" s="41" t="e">
        <f>#REF!*G85</f>
        <v>#REF!</v>
      </c>
      <c r="N85" s="41" t="e">
        <f t="shared" ref="N85:N94" si="25">E85*M85</f>
        <v>#REF!</v>
      </c>
      <c r="O85" s="41" t="e">
        <f>#REF!*I85</f>
        <v>#REF!</v>
      </c>
      <c r="P85" s="41" t="e">
        <f t="shared" ref="P85:P94" si="26">O85*E85</f>
        <v>#REF!</v>
      </c>
      <c r="Q85" s="43" t="e">
        <f t="shared" ref="Q85:Q94" si="27">N85+P85</f>
        <v>#REF!</v>
      </c>
      <c r="AMF85" s="12"/>
      <c r="AMG85" s="12"/>
      <c r="AMH85" s="12"/>
      <c r="AMI85" s="12"/>
      <c r="AMJ85" s="12"/>
    </row>
    <row r="86" spans="1:1024" hidden="1" outlineLevel="1">
      <c r="A86" s="39">
        <v>4</v>
      </c>
      <c r="B86" s="71"/>
      <c r="C86" s="57"/>
      <c r="D86" s="98"/>
      <c r="E86" s="99"/>
      <c r="F86" s="69"/>
      <c r="G86" s="41"/>
      <c r="H86" s="41">
        <f t="shared" si="22"/>
        <v>0</v>
      </c>
      <c r="I86" s="41"/>
      <c r="J86" s="41">
        <f t="shared" si="23"/>
        <v>0</v>
      </c>
      <c r="K86" s="41">
        <f t="shared" si="24"/>
        <v>0</v>
      </c>
      <c r="L86" s="41" t="e">
        <f>F86*#REF!</f>
        <v>#REF!</v>
      </c>
      <c r="M86" s="41" t="e">
        <f>#REF!*G86</f>
        <v>#REF!</v>
      </c>
      <c r="N86" s="41" t="e">
        <f t="shared" si="25"/>
        <v>#REF!</v>
      </c>
      <c r="O86" s="41" t="e">
        <f>#REF!*I86</f>
        <v>#REF!</v>
      </c>
      <c r="P86" s="41" t="e">
        <f t="shared" si="26"/>
        <v>#REF!</v>
      </c>
      <c r="Q86" s="43" t="e">
        <f t="shared" si="27"/>
        <v>#REF!</v>
      </c>
      <c r="AMF86" s="12"/>
      <c r="AMG86" s="12"/>
      <c r="AMH86" s="12"/>
      <c r="AMI86" s="12"/>
      <c r="AMJ86" s="12"/>
    </row>
    <row r="87" spans="1:1024" hidden="1" outlineLevel="1">
      <c r="A87" s="39">
        <v>5</v>
      </c>
      <c r="B87" s="71"/>
      <c r="C87" s="57"/>
      <c r="D87" s="98"/>
      <c r="E87" s="99"/>
      <c r="F87" s="69"/>
      <c r="G87" s="41"/>
      <c r="H87" s="41">
        <f t="shared" si="22"/>
        <v>0</v>
      </c>
      <c r="I87" s="41"/>
      <c r="J87" s="41">
        <f t="shared" si="23"/>
        <v>0</v>
      </c>
      <c r="K87" s="41">
        <f t="shared" si="24"/>
        <v>0</v>
      </c>
      <c r="L87" s="41" t="e">
        <f>F87*#REF!</f>
        <v>#REF!</v>
      </c>
      <c r="M87" s="41" t="e">
        <f>#REF!*G87</f>
        <v>#REF!</v>
      </c>
      <c r="N87" s="41" t="e">
        <f t="shared" si="25"/>
        <v>#REF!</v>
      </c>
      <c r="O87" s="41" t="e">
        <f>#REF!*I87</f>
        <v>#REF!</v>
      </c>
      <c r="P87" s="41" t="e">
        <f t="shared" si="26"/>
        <v>#REF!</v>
      </c>
      <c r="Q87" s="43" t="e">
        <f t="shared" si="27"/>
        <v>#REF!</v>
      </c>
      <c r="AMF87" s="12"/>
      <c r="AMG87" s="12"/>
      <c r="AMH87" s="12"/>
      <c r="AMI87" s="12"/>
      <c r="AMJ87" s="12"/>
    </row>
    <row r="88" spans="1:1024" hidden="1" outlineLevel="1">
      <c r="A88" s="39">
        <v>7</v>
      </c>
      <c r="B88" s="71"/>
      <c r="C88" s="57"/>
      <c r="D88" s="98"/>
      <c r="E88" s="99"/>
      <c r="F88" s="69"/>
      <c r="G88" s="41"/>
      <c r="H88" s="41">
        <f t="shared" si="22"/>
        <v>0</v>
      </c>
      <c r="I88" s="41"/>
      <c r="J88" s="41">
        <f t="shared" si="23"/>
        <v>0</v>
      </c>
      <c r="K88" s="41">
        <f t="shared" si="24"/>
        <v>0</v>
      </c>
      <c r="L88" s="41" t="e">
        <f>F88*#REF!</f>
        <v>#REF!</v>
      </c>
      <c r="M88" s="41" t="e">
        <f>#REF!*G88</f>
        <v>#REF!</v>
      </c>
      <c r="N88" s="41" t="e">
        <f t="shared" si="25"/>
        <v>#REF!</v>
      </c>
      <c r="O88" s="41" t="e">
        <f>#REF!*I88</f>
        <v>#REF!</v>
      </c>
      <c r="P88" s="41" t="e">
        <f t="shared" si="26"/>
        <v>#REF!</v>
      </c>
      <c r="Q88" s="43" t="e">
        <f t="shared" si="27"/>
        <v>#REF!</v>
      </c>
      <c r="AMF88" s="12"/>
      <c r="AMG88" s="12"/>
      <c r="AMH88" s="12"/>
      <c r="AMI88" s="12"/>
      <c r="AMJ88" s="12"/>
    </row>
    <row r="89" spans="1:1024" hidden="1" outlineLevel="1">
      <c r="A89" s="39">
        <v>8</v>
      </c>
      <c r="B89" s="71"/>
      <c r="C89" s="57"/>
      <c r="D89" s="98"/>
      <c r="E89" s="99"/>
      <c r="F89" s="69">
        <v>0.2</v>
      </c>
      <c r="G89" s="41"/>
      <c r="H89" s="41">
        <f t="shared" si="22"/>
        <v>0</v>
      </c>
      <c r="I89" s="41"/>
      <c r="J89" s="41">
        <f t="shared" si="23"/>
        <v>0</v>
      </c>
      <c r="K89" s="41">
        <f t="shared" si="24"/>
        <v>0</v>
      </c>
      <c r="L89" s="41" t="e">
        <f>F89*#REF!</f>
        <v>#REF!</v>
      </c>
      <c r="M89" s="41"/>
      <c r="N89" s="41">
        <f t="shared" si="25"/>
        <v>0</v>
      </c>
      <c r="O89" s="41" t="e">
        <f>#REF!*I89</f>
        <v>#REF!</v>
      </c>
      <c r="P89" s="41" t="e">
        <f t="shared" si="26"/>
        <v>#REF!</v>
      </c>
      <c r="Q89" s="43" t="e">
        <f t="shared" si="27"/>
        <v>#REF!</v>
      </c>
      <c r="AMF89" s="12"/>
      <c r="AMG89" s="12"/>
      <c r="AMH89" s="12"/>
      <c r="AMI89" s="12"/>
      <c r="AMJ89" s="12"/>
    </row>
    <row r="90" spans="1:1024" hidden="1" outlineLevel="1">
      <c r="A90" s="39">
        <v>9</v>
      </c>
      <c r="B90" s="71"/>
      <c r="C90" s="57"/>
      <c r="D90" s="98"/>
      <c r="E90" s="99"/>
      <c r="F90" s="69"/>
      <c r="G90" s="41"/>
      <c r="H90" s="41">
        <f t="shared" si="22"/>
        <v>0</v>
      </c>
      <c r="I90" s="41"/>
      <c r="J90" s="41">
        <f t="shared" si="23"/>
        <v>0</v>
      </c>
      <c r="K90" s="41">
        <f t="shared" si="24"/>
        <v>0</v>
      </c>
      <c r="L90" s="41" t="e">
        <f>F90*#REF!</f>
        <v>#REF!</v>
      </c>
      <c r="M90" s="41" t="e">
        <f>#REF!*G90</f>
        <v>#REF!</v>
      </c>
      <c r="N90" s="41" t="e">
        <f t="shared" si="25"/>
        <v>#REF!</v>
      </c>
      <c r="O90" s="41" t="e">
        <f>#REF!*I90</f>
        <v>#REF!</v>
      </c>
      <c r="P90" s="41" t="e">
        <f t="shared" si="26"/>
        <v>#REF!</v>
      </c>
      <c r="Q90" s="43" t="e">
        <f t="shared" si="27"/>
        <v>#REF!</v>
      </c>
      <c r="AMF90" s="12"/>
      <c r="AMG90" s="12"/>
      <c r="AMH90" s="12"/>
      <c r="AMI90" s="12"/>
      <c r="AMJ90" s="12"/>
    </row>
    <row r="91" spans="1:1024" hidden="1" outlineLevel="1">
      <c r="A91" s="39">
        <v>10</v>
      </c>
      <c r="B91" s="71"/>
      <c r="C91" s="57"/>
      <c r="D91" s="98"/>
      <c r="E91" s="99"/>
      <c r="F91" s="69"/>
      <c r="G91" s="41"/>
      <c r="H91" s="41">
        <f t="shared" si="22"/>
        <v>0</v>
      </c>
      <c r="I91" s="41"/>
      <c r="J91" s="41">
        <f t="shared" si="23"/>
        <v>0</v>
      </c>
      <c r="K91" s="41">
        <f t="shared" si="24"/>
        <v>0</v>
      </c>
      <c r="L91" s="41" t="e">
        <f>F91*#REF!</f>
        <v>#REF!</v>
      </c>
      <c r="M91" s="41" t="e">
        <f>#REF!*G91</f>
        <v>#REF!</v>
      </c>
      <c r="N91" s="41" t="e">
        <f t="shared" si="25"/>
        <v>#REF!</v>
      </c>
      <c r="O91" s="41" t="e">
        <f>#REF!*I91</f>
        <v>#REF!</v>
      </c>
      <c r="P91" s="41" t="e">
        <f t="shared" si="26"/>
        <v>#REF!</v>
      </c>
      <c r="Q91" s="43" t="e">
        <f t="shared" si="27"/>
        <v>#REF!</v>
      </c>
      <c r="AMF91" s="12"/>
      <c r="AMG91" s="12"/>
      <c r="AMH91" s="12"/>
      <c r="AMI91" s="12"/>
      <c r="AMJ91" s="12"/>
    </row>
    <row r="92" spans="1:1024" hidden="1" outlineLevel="1">
      <c r="A92" s="39">
        <v>11</v>
      </c>
      <c r="B92" s="71"/>
      <c r="C92" s="57"/>
      <c r="D92" s="98"/>
      <c r="E92" s="99"/>
      <c r="F92" s="69"/>
      <c r="G92" s="41"/>
      <c r="H92" s="41">
        <f t="shared" si="22"/>
        <v>0</v>
      </c>
      <c r="I92" s="41"/>
      <c r="J92" s="41">
        <f t="shared" si="23"/>
        <v>0</v>
      </c>
      <c r="K92" s="41">
        <f t="shared" si="24"/>
        <v>0</v>
      </c>
      <c r="L92" s="41" t="e">
        <f>F92*#REF!</f>
        <v>#REF!</v>
      </c>
      <c r="M92" s="41" t="e">
        <f>#REF!*G92</f>
        <v>#REF!</v>
      </c>
      <c r="N92" s="41" t="e">
        <f t="shared" si="25"/>
        <v>#REF!</v>
      </c>
      <c r="O92" s="41" t="e">
        <f>#REF!*I92</f>
        <v>#REF!</v>
      </c>
      <c r="P92" s="41" t="e">
        <f t="shared" si="26"/>
        <v>#REF!</v>
      </c>
      <c r="Q92" s="43" t="e">
        <f t="shared" si="27"/>
        <v>#REF!</v>
      </c>
      <c r="AMF92" s="12"/>
      <c r="AMG92" s="12"/>
      <c r="AMH92" s="12"/>
      <c r="AMI92" s="12"/>
      <c r="AMJ92" s="12"/>
    </row>
    <row r="93" spans="1:1024" hidden="1" outlineLevel="1">
      <c r="A93" s="39">
        <v>14</v>
      </c>
      <c r="B93" s="71"/>
      <c r="C93" s="57"/>
      <c r="D93" s="98"/>
      <c r="E93" s="99"/>
      <c r="F93" s="69"/>
      <c r="G93" s="41"/>
      <c r="H93" s="41">
        <f t="shared" si="22"/>
        <v>0</v>
      </c>
      <c r="I93" s="41"/>
      <c r="J93" s="41">
        <f t="shared" si="23"/>
        <v>0</v>
      </c>
      <c r="K93" s="41">
        <f t="shared" si="24"/>
        <v>0</v>
      </c>
      <c r="L93" s="41" t="e">
        <f>F93*#REF!</f>
        <v>#REF!</v>
      </c>
      <c r="M93" s="41" t="e">
        <f>#REF!*G93</f>
        <v>#REF!</v>
      </c>
      <c r="N93" s="41" t="e">
        <f t="shared" si="25"/>
        <v>#REF!</v>
      </c>
      <c r="O93" s="41" t="e">
        <f>#REF!*I93</f>
        <v>#REF!</v>
      </c>
      <c r="P93" s="41" t="e">
        <f t="shared" si="26"/>
        <v>#REF!</v>
      </c>
      <c r="Q93" s="43" t="e">
        <f t="shared" si="27"/>
        <v>#REF!</v>
      </c>
      <c r="AMF93" s="12"/>
      <c r="AMG93" s="12"/>
      <c r="AMH93" s="12"/>
      <c r="AMI93" s="12"/>
      <c r="AMJ93" s="12"/>
    </row>
    <row r="94" spans="1:1024" hidden="1" outlineLevel="1">
      <c r="A94" s="39">
        <v>15</v>
      </c>
      <c r="B94" s="71"/>
      <c r="C94" s="57"/>
      <c r="D94" s="57"/>
      <c r="E94" s="99"/>
      <c r="F94" s="69"/>
      <c r="G94" s="41"/>
      <c r="H94" s="41">
        <f t="shared" si="22"/>
        <v>0</v>
      </c>
      <c r="I94" s="41"/>
      <c r="J94" s="41">
        <f t="shared" si="23"/>
        <v>0</v>
      </c>
      <c r="K94" s="41">
        <f t="shared" si="24"/>
        <v>0</v>
      </c>
      <c r="L94" s="41" t="e">
        <f>F94*#REF!</f>
        <v>#REF!</v>
      </c>
      <c r="M94" s="41" t="e">
        <f>#REF!*G94</f>
        <v>#REF!</v>
      </c>
      <c r="N94" s="41" t="e">
        <f t="shared" si="25"/>
        <v>#REF!</v>
      </c>
      <c r="O94" s="41" t="e">
        <f>#REF!*I94</f>
        <v>#REF!</v>
      </c>
      <c r="P94" s="41" t="e">
        <f t="shared" si="26"/>
        <v>#REF!</v>
      </c>
      <c r="Q94" s="43" t="e">
        <f t="shared" si="27"/>
        <v>#REF!</v>
      </c>
      <c r="AMF94" s="12"/>
      <c r="AMG94" s="12"/>
      <c r="AMH94" s="12"/>
      <c r="AMI94" s="12"/>
      <c r="AMJ94" s="12"/>
    </row>
    <row r="95" spans="1:1024" ht="27" hidden="1" customHeight="1" outlineLevel="1">
      <c r="A95" s="39"/>
      <c r="B95" s="71"/>
      <c r="C95" s="57"/>
      <c r="D95" s="69"/>
      <c r="E95" s="99"/>
      <c r="F95" s="69"/>
      <c r="G95" s="20" t="s">
        <v>49</v>
      </c>
      <c r="H95" s="44">
        <f>SUM(H85:H94)</f>
        <v>0</v>
      </c>
      <c r="I95" s="20" t="s">
        <v>87</v>
      </c>
      <c r="J95" s="44">
        <f>SUM(J85:J94)</f>
        <v>0</v>
      </c>
      <c r="K95" s="41"/>
      <c r="L95" s="41"/>
      <c r="M95" s="20" t="s">
        <v>49</v>
      </c>
      <c r="N95" s="90" t="e">
        <f>SUM(N85:N94)</f>
        <v>#REF!</v>
      </c>
      <c r="O95" s="20" t="s">
        <v>87</v>
      </c>
      <c r="P95" s="44" t="e">
        <f>SUM(P85:P94)</f>
        <v>#REF!</v>
      </c>
      <c r="Q95" s="43"/>
      <c r="AMF95" s="12"/>
      <c r="AMG95" s="12"/>
      <c r="AMH95" s="12"/>
      <c r="AMI95" s="12"/>
      <c r="AMJ95" s="12"/>
    </row>
    <row r="96" spans="1:1024" ht="25.5" hidden="1" customHeight="1" outlineLevel="1">
      <c r="A96" s="100"/>
      <c r="B96" s="101"/>
      <c r="C96" s="102"/>
      <c r="D96" s="103"/>
      <c r="E96" s="104"/>
      <c r="F96" s="105"/>
      <c r="G96" s="94"/>
      <c r="H96" s="219" t="s">
        <v>115</v>
      </c>
      <c r="I96" s="219"/>
      <c r="J96" s="219"/>
      <c r="K96" s="95">
        <f>SUM(K85:K95)</f>
        <v>0</v>
      </c>
      <c r="L96" s="44"/>
      <c r="M96" s="41"/>
      <c r="N96" s="229" t="s">
        <v>115</v>
      </c>
      <c r="O96" s="229"/>
      <c r="P96" s="229"/>
      <c r="Q96" s="106" t="e">
        <f>SUM(Q85:Q95)</f>
        <v>#REF!</v>
      </c>
      <c r="AMF96" s="12"/>
      <c r="AMG96" s="12"/>
      <c r="AMH96" s="12"/>
      <c r="AMI96" s="12"/>
      <c r="AMJ96" s="12"/>
    </row>
    <row r="97" spans="1:1024" ht="15.6" customHeight="1" collapsed="1">
      <c r="A97" s="220" t="s">
        <v>117</v>
      </c>
      <c r="B97" s="220"/>
      <c r="C97" s="220"/>
      <c r="D97" s="220"/>
      <c r="E97" s="220"/>
      <c r="F97" s="220"/>
      <c r="G97" s="220"/>
      <c r="H97" s="220"/>
      <c r="I97" s="220"/>
      <c r="J97" s="220"/>
      <c r="K97" s="220"/>
      <c r="L97" s="97"/>
      <c r="M97" s="221" t="s">
        <v>117</v>
      </c>
      <c r="N97" s="221"/>
      <c r="O97" s="221"/>
      <c r="P97" s="221"/>
      <c r="Q97" s="77"/>
      <c r="AMF97" s="12"/>
      <c r="AMG97" s="12"/>
      <c r="AMH97" s="12"/>
      <c r="AMI97" s="12"/>
      <c r="AMJ97" s="12"/>
    </row>
    <row r="98" spans="1:1024" outlineLevel="1">
      <c r="A98" s="39">
        <v>3</v>
      </c>
      <c r="B98" s="71" t="s">
        <v>204</v>
      </c>
      <c r="C98" s="57"/>
      <c r="D98" s="98" t="s">
        <v>86</v>
      </c>
      <c r="E98" s="99">
        <v>1</v>
      </c>
      <c r="F98" s="69"/>
      <c r="G98" s="41"/>
      <c r="H98" s="41">
        <f t="shared" ref="H98:H107" si="28">E98*G98</f>
        <v>0</v>
      </c>
      <c r="I98" s="41">
        <v>10000</v>
      </c>
      <c r="J98" s="41">
        <f t="shared" ref="J98:J107" si="29">E98*I98</f>
        <v>10000</v>
      </c>
      <c r="K98" s="41">
        <f t="shared" ref="K98:K107" si="30">H98+J98</f>
        <v>10000</v>
      </c>
      <c r="L98" s="108"/>
      <c r="M98" s="108" t="e">
        <f>#REF!*#REF!</f>
        <v>#REF!</v>
      </c>
      <c r="N98" s="108" t="e">
        <f>#REF!*M98</f>
        <v>#REF!</v>
      </c>
      <c r="O98" s="108" t="e">
        <f>#REF!*#REF!</f>
        <v>#REF!</v>
      </c>
      <c r="P98" s="108" t="e">
        <f>#REF!*O98</f>
        <v>#REF!</v>
      </c>
      <c r="Q98" s="109" t="e">
        <f t="shared" ref="Q98:Q103" si="31">N98+P98</f>
        <v>#REF!</v>
      </c>
      <c r="AMF98" s="12"/>
      <c r="AMG98" s="12"/>
      <c r="AMH98" s="12"/>
      <c r="AMI98" s="12"/>
      <c r="AMJ98" s="12"/>
    </row>
    <row r="99" spans="1:1024" outlineLevel="1">
      <c r="A99" s="39">
        <v>4</v>
      </c>
      <c r="B99" s="71" t="s">
        <v>205</v>
      </c>
      <c r="C99" s="57"/>
      <c r="D99" s="98" t="s">
        <v>86</v>
      </c>
      <c r="E99" s="99">
        <v>1</v>
      </c>
      <c r="F99" s="69"/>
      <c r="G99" s="41"/>
      <c r="H99" s="41">
        <f t="shared" si="28"/>
        <v>0</v>
      </c>
      <c r="I99" s="41">
        <v>6000</v>
      </c>
      <c r="J99" s="41">
        <f t="shared" si="29"/>
        <v>6000</v>
      </c>
      <c r="K99" s="41">
        <f t="shared" si="30"/>
        <v>6000</v>
      </c>
      <c r="L99" s="108"/>
      <c r="M99" s="108" t="e">
        <f>#REF!*#REF!</f>
        <v>#REF!</v>
      </c>
      <c r="N99" s="108" t="e">
        <f>#REF!*M99</f>
        <v>#REF!</v>
      </c>
      <c r="O99" s="108" t="e">
        <f>#REF!*#REF!</f>
        <v>#REF!</v>
      </c>
      <c r="P99" s="108" t="e">
        <f>#REF!*O99</f>
        <v>#REF!</v>
      </c>
      <c r="Q99" s="109" t="e">
        <f t="shared" si="31"/>
        <v>#REF!</v>
      </c>
      <c r="AMF99" s="12"/>
      <c r="AMG99" s="12"/>
      <c r="AMH99" s="12"/>
      <c r="AMI99" s="12"/>
      <c r="AMJ99" s="12"/>
    </row>
    <row r="100" spans="1:1024" outlineLevel="1">
      <c r="A100" s="39">
        <v>5</v>
      </c>
      <c r="B100" s="71" t="s">
        <v>206</v>
      </c>
      <c r="C100" s="57"/>
      <c r="D100" s="98" t="s">
        <v>86</v>
      </c>
      <c r="E100" s="99">
        <v>1</v>
      </c>
      <c r="F100" s="69"/>
      <c r="G100" s="41"/>
      <c r="H100" s="41">
        <f t="shared" si="28"/>
        <v>0</v>
      </c>
      <c r="I100" s="41">
        <v>7000</v>
      </c>
      <c r="J100" s="41">
        <f t="shared" si="29"/>
        <v>7000</v>
      </c>
      <c r="K100" s="41">
        <f t="shared" si="30"/>
        <v>7000</v>
      </c>
      <c r="L100" s="108"/>
      <c r="M100" s="108" t="e">
        <f>#REF!*#REF!</f>
        <v>#REF!</v>
      </c>
      <c r="N100" s="108" t="e">
        <f>#REF!*M100</f>
        <v>#REF!</v>
      </c>
      <c r="O100" s="108" t="e">
        <f>#REF!*#REF!</f>
        <v>#REF!</v>
      </c>
      <c r="P100" s="108" t="e">
        <f>#REF!*O100</f>
        <v>#REF!</v>
      </c>
      <c r="Q100" s="109" t="e">
        <f t="shared" si="31"/>
        <v>#REF!</v>
      </c>
      <c r="AMF100" s="12"/>
      <c r="AMG100" s="12"/>
      <c r="AMH100" s="12"/>
      <c r="AMI100" s="12"/>
      <c r="AMJ100" s="12"/>
    </row>
    <row r="101" spans="1:1024" outlineLevel="1">
      <c r="A101" s="39">
        <v>7</v>
      </c>
      <c r="B101" s="71" t="s">
        <v>211</v>
      </c>
      <c r="C101" s="57"/>
      <c r="D101" s="98" t="s">
        <v>86</v>
      </c>
      <c r="E101" s="99">
        <v>1</v>
      </c>
      <c r="F101" s="69"/>
      <c r="G101" s="41"/>
      <c r="H101" s="41">
        <f t="shared" si="28"/>
        <v>0</v>
      </c>
      <c r="I101" s="41">
        <v>3000</v>
      </c>
      <c r="J101" s="41">
        <f t="shared" si="29"/>
        <v>3000</v>
      </c>
      <c r="K101" s="41">
        <f t="shared" si="30"/>
        <v>3000</v>
      </c>
      <c r="L101" s="108"/>
      <c r="M101" s="108" t="e">
        <f>#REF!*#REF!</f>
        <v>#REF!</v>
      </c>
      <c r="N101" s="108" t="e">
        <f>#REF!*M101</f>
        <v>#REF!</v>
      </c>
      <c r="O101" s="108" t="e">
        <f>#REF!*#REF!</f>
        <v>#REF!</v>
      </c>
      <c r="P101" s="108" t="e">
        <f>#REF!*O101</f>
        <v>#REF!</v>
      </c>
      <c r="Q101" s="109" t="e">
        <f t="shared" si="31"/>
        <v>#REF!</v>
      </c>
      <c r="AMF101" s="12"/>
      <c r="AMG101" s="12"/>
      <c r="AMH101" s="12"/>
      <c r="AMI101" s="12"/>
      <c r="AMJ101" s="12"/>
    </row>
    <row r="102" spans="1:1024" outlineLevel="1">
      <c r="A102" s="39">
        <v>8</v>
      </c>
      <c r="B102" s="71" t="s">
        <v>207</v>
      </c>
      <c r="C102" s="57"/>
      <c r="D102" s="98" t="s">
        <v>86</v>
      </c>
      <c r="E102" s="99">
        <v>1</v>
      </c>
      <c r="F102" s="69">
        <v>0.2</v>
      </c>
      <c r="G102" s="41"/>
      <c r="H102" s="41">
        <f t="shared" si="28"/>
        <v>0</v>
      </c>
      <c r="I102" s="41">
        <v>3000</v>
      </c>
      <c r="J102" s="41">
        <f t="shared" si="29"/>
        <v>3000</v>
      </c>
      <c r="K102" s="41">
        <f t="shared" si="30"/>
        <v>3000</v>
      </c>
      <c r="L102" s="108"/>
      <c r="M102" s="108" t="e">
        <f>#REF!*#REF!</f>
        <v>#REF!</v>
      </c>
      <c r="N102" s="108" t="e">
        <f>#REF!*M102</f>
        <v>#REF!</v>
      </c>
      <c r="O102" s="108" t="e">
        <f>#REF!*#REF!</f>
        <v>#REF!</v>
      </c>
      <c r="P102" s="108" t="e">
        <f>#REF!*O102</f>
        <v>#REF!</v>
      </c>
      <c r="Q102" s="109" t="e">
        <f t="shared" si="31"/>
        <v>#REF!</v>
      </c>
      <c r="AMF102" s="12"/>
      <c r="AMG102" s="12"/>
      <c r="AMH102" s="12"/>
      <c r="AMI102" s="12"/>
      <c r="AMJ102" s="12"/>
    </row>
    <row r="103" spans="1:1024" outlineLevel="1">
      <c r="A103" s="39">
        <v>9</v>
      </c>
      <c r="B103" s="71" t="s">
        <v>208</v>
      </c>
      <c r="C103" s="57"/>
      <c r="D103" s="98" t="s">
        <v>123</v>
      </c>
      <c r="E103" s="99">
        <v>1</v>
      </c>
      <c r="F103" s="69"/>
      <c r="G103" s="41"/>
      <c r="H103" s="41">
        <f t="shared" si="28"/>
        <v>0</v>
      </c>
      <c r="I103" s="41">
        <v>1000</v>
      </c>
      <c r="J103" s="41">
        <f t="shared" si="29"/>
        <v>1000</v>
      </c>
      <c r="K103" s="41">
        <f t="shared" si="30"/>
        <v>1000</v>
      </c>
      <c r="L103" s="108"/>
      <c r="M103" s="108" t="e">
        <f>#REF!*#REF!</f>
        <v>#REF!</v>
      </c>
      <c r="N103" s="108" t="e">
        <f>#REF!*M103</f>
        <v>#REF!</v>
      </c>
      <c r="O103" s="108" t="e">
        <f>#REF!*#REF!</f>
        <v>#REF!</v>
      </c>
      <c r="P103" s="108" t="e">
        <f>#REF!*O103</f>
        <v>#REF!</v>
      </c>
      <c r="Q103" s="109" t="e">
        <f t="shared" si="31"/>
        <v>#REF!</v>
      </c>
      <c r="AMF103" s="12"/>
      <c r="AMG103" s="12"/>
      <c r="AMH103" s="12"/>
      <c r="AMI103" s="12"/>
      <c r="AMJ103" s="12"/>
    </row>
    <row r="104" spans="1:1024" ht="32.25" customHeight="1" outlineLevel="1">
      <c r="A104" s="39">
        <v>10</v>
      </c>
      <c r="B104" s="71" t="s">
        <v>209</v>
      </c>
      <c r="C104" s="57"/>
      <c r="D104" s="98" t="s">
        <v>123</v>
      </c>
      <c r="E104" s="99">
        <v>2</v>
      </c>
      <c r="F104" s="69"/>
      <c r="G104" s="41"/>
      <c r="H104" s="41">
        <f t="shared" si="28"/>
        <v>0</v>
      </c>
      <c r="I104" s="41">
        <v>1000</v>
      </c>
      <c r="J104" s="41">
        <f t="shared" si="29"/>
        <v>2000</v>
      </c>
      <c r="K104" s="41">
        <f t="shared" si="30"/>
        <v>2000</v>
      </c>
      <c r="L104" s="18"/>
      <c r="M104" s="20" t="s">
        <v>49</v>
      </c>
      <c r="N104" s="20" t="e">
        <f>SUM(N98:N103)</f>
        <v>#REF!</v>
      </c>
      <c r="O104" s="20" t="s">
        <v>87</v>
      </c>
      <c r="P104" s="20" t="e">
        <f>SUM(P98:P103)</f>
        <v>#REF!</v>
      </c>
      <c r="Q104" s="45"/>
      <c r="AMF104" s="12"/>
      <c r="AMG104" s="12"/>
      <c r="AMH104" s="12"/>
      <c r="AMI104" s="12"/>
      <c r="AMJ104" s="12"/>
    </row>
    <row r="105" spans="1:1024" outlineLevel="1">
      <c r="A105" s="39">
        <v>11</v>
      </c>
      <c r="B105" s="71" t="s">
        <v>210</v>
      </c>
      <c r="C105" s="57"/>
      <c r="D105" s="98" t="s">
        <v>123</v>
      </c>
      <c r="E105" s="99">
        <v>4.5</v>
      </c>
      <c r="F105" s="69"/>
      <c r="G105" s="41"/>
      <c r="H105" s="41">
        <f t="shared" si="28"/>
        <v>0</v>
      </c>
      <c r="I105" s="41">
        <v>1000</v>
      </c>
      <c r="J105" s="41">
        <f t="shared" si="29"/>
        <v>4500</v>
      </c>
      <c r="K105" s="41">
        <f t="shared" si="30"/>
        <v>4500</v>
      </c>
      <c r="L105" s="20"/>
      <c r="M105" s="214" t="s">
        <v>88</v>
      </c>
      <c r="N105" s="214"/>
      <c r="O105" s="214"/>
      <c r="P105" s="214"/>
      <c r="Q105" s="80" t="e">
        <f>SUM(Q98:Q104)</f>
        <v>#REF!</v>
      </c>
      <c r="AMF105" s="12"/>
      <c r="AMG105" s="12"/>
      <c r="AMH105" s="12"/>
      <c r="AMI105" s="12"/>
      <c r="AMJ105" s="12"/>
    </row>
    <row r="106" spans="1:1024" outlineLevel="1">
      <c r="A106" s="39"/>
      <c r="B106" s="71" t="s">
        <v>212</v>
      </c>
      <c r="C106" s="57"/>
      <c r="D106" s="98" t="s">
        <v>114</v>
      </c>
      <c r="E106" s="99">
        <v>1</v>
      </c>
      <c r="F106" s="69"/>
      <c r="G106" s="41"/>
      <c r="H106" s="41">
        <f t="shared" ref="H106" si="32">E106*G106</f>
        <v>0</v>
      </c>
      <c r="I106" s="41">
        <v>1500</v>
      </c>
      <c r="J106" s="41">
        <f t="shared" ref="J106" si="33">E106*I106</f>
        <v>1500</v>
      </c>
      <c r="K106" s="41">
        <f t="shared" ref="K106" si="34">H106+J106</f>
        <v>1500</v>
      </c>
      <c r="L106" s="194"/>
      <c r="M106" s="194"/>
      <c r="N106" s="194"/>
      <c r="O106" s="194"/>
      <c r="P106" s="194"/>
      <c r="Q106" s="80"/>
      <c r="AMF106" s="12"/>
      <c r="AMG106" s="12"/>
      <c r="AMH106" s="12"/>
      <c r="AMI106" s="12"/>
      <c r="AMJ106" s="12"/>
    </row>
    <row r="107" spans="1:1024">
      <c r="A107" s="39">
        <v>14</v>
      </c>
      <c r="B107" s="71" t="s">
        <v>220</v>
      </c>
      <c r="C107" s="57"/>
      <c r="D107" s="98" t="s">
        <v>114</v>
      </c>
      <c r="E107" s="99">
        <v>1</v>
      </c>
      <c r="F107" s="69"/>
      <c r="G107" s="41"/>
      <c r="H107" s="41">
        <f t="shared" si="28"/>
        <v>0</v>
      </c>
      <c r="I107" s="41">
        <v>6000</v>
      </c>
      <c r="J107" s="41">
        <f t="shared" si="29"/>
        <v>6000</v>
      </c>
      <c r="K107" s="41">
        <f t="shared" si="30"/>
        <v>6000</v>
      </c>
      <c r="L107" s="97"/>
      <c r="M107" s="221" t="s">
        <v>118</v>
      </c>
      <c r="N107" s="221"/>
      <c r="O107" s="221"/>
      <c r="P107" s="221"/>
      <c r="Q107" s="45"/>
      <c r="AMF107" s="12"/>
      <c r="AMG107" s="12"/>
      <c r="AMH107" s="12"/>
      <c r="AMI107" s="12"/>
      <c r="AMJ107" s="12"/>
    </row>
    <row r="108" spans="1:1024" ht="22.15" customHeight="1">
      <c r="A108" s="133"/>
      <c r="B108" s="19"/>
      <c r="C108" s="82"/>
      <c r="D108" s="81"/>
      <c r="E108" s="81"/>
      <c r="F108" s="81"/>
      <c r="G108" s="81" t="s">
        <v>49</v>
      </c>
      <c r="H108" s="44">
        <f>SUM(H98:H107)</f>
        <v>0</v>
      </c>
      <c r="I108" s="115" t="s">
        <v>87</v>
      </c>
      <c r="J108" s="44">
        <f>SUM(J98:J107)</f>
        <v>44000</v>
      </c>
      <c r="K108" s="20"/>
      <c r="L108" s="20"/>
      <c r="M108" s="214" t="s">
        <v>137</v>
      </c>
      <c r="N108" s="214"/>
      <c r="O108" s="214"/>
      <c r="P108" s="214"/>
      <c r="Q108" s="80" t="e">
        <f>#REF!+#REF!+#REF!+#REF!+#REF!+#REF!</f>
        <v>#REF!</v>
      </c>
      <c r="AMF108" s="12"/>
      <c r="AMG108" s="12"/>
      <c r="AMH108" s="12"/>
      <c r="AMI108" s="12"/>
      <c r="AMJ108" s="12"/>
    </row>
    <row r="109" spans="1:1024" ht="30" customHeight="1">
      <c r="A109" s="134"/>
      <c r="B109" s="135"/>
      <c r="C109" s="136"/>
      <c r="D109" s="216" t="s">
        <v>219</v>
      </c>
      <c r="E109" s="216"/>
      <c r="F109" s="216"/>
      <c r="G109" s="216"/>
      <c r="H109" s="216"/>
      <c r="I109" s="216"/>
      <c r="J109" s="216"/>
      <c r="K109" s="74">
        <f>J108+H108</f>
        <v>44000</v>
      </c>
      <c r="L109" s="18"/>
      <c r="M109" s="214" t="s">
        <v>140</v>
      </c>
      <c r="N109" s="214"/>
      <c r="O109" s="214"/>
      <c r="P109" s="214"/>
      <c r="Q109" s="148" t="e">
        <f>Q108*1</f>
        <v>#REF!</v>
      </c>
      <c r="AMF109" s="12"/>
      <c r="AMG109" s="12"/>
      <c r="AMH109" s="12"/>
      <c r="AMI109" s="12"/>
      <c r="AMJ109" s="12"/>
    </row>
    <row r="110" spans="1:1024">
      <c r="A110" s="218" t="s">
        <v>132</v>
      </c>
      <c r="B110" s="218"/>
      <c r="C110" s="218"/>
      <c r="D110" s="218"/>
      <c r="E110" s="218"/>
      <c r="F110" s="218"/>
      <c r="G110" s="218"/>
      <c r="H110" s="218"/>
      <c r="I110" s="218"/>
      <c r="J110" s="218"/>
      <c r="K110" s="218"/>
      <c r="L110" s="8"/>
      <c r="M110" s="8"/>
      <c r="O110" s="8"/>
      <c r="AMF110" s="12"/>
      <c r="AMG110" s="12"/>
      <c r="AMH110" s="12"/>
      <c r="AMI110" s="12"/>
      <c r="AMJ110" s="12"/>
    </row>
    <row r="111" spans="1:1024">
      <c r="A111" s="187">
        <v>1</v>
      </c>
      <c r="B111" s="138" t="s">
        <v>133</v>
      </c>
      <c r="C111" s="18"/>
      <c r="D111" s="18" t="s">
        <v>124</v>
      </c>
      <c r="E111" s="89">
        <v>1</v>
      </c>
      <c r="F111" s="82"/>
      <c r="G111" s="18"/>
      <c r="H111" s="41">
        <f>E111*G111</f>
        <v>0</v>
      </c>
      <c r="I111" s="18">
        <v>10000</v>
      </c>
      <c r="J111" s="41">
        <f>E111*I111</f>
        <v>10000</v>
      </c>
      <c r="K111" s="41">
        <f>H111+J111</f>
        <v>10000</v>
      </c>
      <c r="L111" s="12"/>
      <c r="M111" s="12"/>
      <c r="N111" s="12"/>
      <c r="O111" s="12"/>
      <c r="P111" s="155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  <c r="CY111" s="12"/>
      <c r="CZ111" s="12"/>
      <c r="DA111" s="12"/>
      <c r="DB111" s="12"/>
      <c r="DC111" s="12"/>
      <c r="DD111" s="12"/>
      <c r="DE111" s="12"/>
      <c r="DF111" s="12"/>
      <c r="DG111" s="12"/>
      <c r="DH111" s="12"/>
      <c r="DI111" s="12"/>
      <c r="DJ111" s="12"/>
      <c r="DK111" s="12"/>
      <c r="DL111" s="12"/>
      <c r="DM111" s="12"/>
      <c r="DN111" s="12"/>
      <c r="DO111" s="12"/>
      <c r="DP111" s="12"/>
      <c r="DQ111" s="12"/>
      <c r="DR111" s="12"/>
      <c r="DS111" s="12"/>
      <c r="DT111" s="12"/>
      <c r="DU111" s="12"/>
      <c r="DV111" s="12"/>
      <c r="DW111" s="12"/>
      <c r="DX111" s="12"/>
      <c r="DY111" s="12"/>
      <c r="DZ111" s="12"/>
      <c r="EA111" s="12"/>
      <c r="EB111" s="12"/>
      <c r="EC111" s="12"/>
      <c r="ED111" s="12"/>
      <c r="EE111" s="12"/>
      <c r="EF111" s="12"/>
      <c r="EG111" s="12"/>
      <c r="EH111" s="12"/>
      <c r="EI111" s="12"/>
      <c r="EJ111" s="12"/>
      <c r="EK111" s="12"/>
      <c r="EL111" s="12"/>
      <c r="EM111" s="12"/>
      <c r="EN111" s="12"/>
      <c r="EO111" s="12"/>
      <c r="EP111" s="12"/>
      <c r="EQ111" s="12"/>
      <c r="ER111" s="12"/>
      <c r="ES111" s="12"/>
      <c r="ET111" s="12"/>
      <c r="EU111" s="12"/>
      <c r="EV111" s="12"/>
      <c r="EW111" s="12"/>
      <c r="EX111" s="12"/>
      <c r="EY111" s="12"/>
      <c r="EZ111" s="12"/>
      <c r="FA111" s="12"/>
      <c r="FB111" s="12"/>
      <c r="FC111" s="12"/>
      <c r="FD111" s="12"/>
      <c r="FE111" s="12"/>
      <c r="FF111" s="12"/>
      <c r="FG111" s="12"/>
      <c r="FH111" s="12"/>
      <c r="FI111" s="12"/>
      <c r="FJ111" s="12"/>
      <c r="FK111" s="12"/>
      <c r="FL111" s="12"/>
      <c r="FM111" s="12"/>
      <c r="FN111" s="12"/>
      <c r="FO111" s="12"/>
      <c r="FP111" s="12"/>
      <c r="FQ111" s="12"/>
      <c r="FR111" s="12"/>
      <c r="FS111" s="12"/>
      <c r="FT111" s="12"/>
      <c r="FU111" s="12"/>
      <c r="FV111" s="12"/>
      <c r="FW111" s="12"/>
      <c r="FX111" s="12"/>
      <c r="FY111" s="12"/>
      <c r="FZ111" s="12"/>
      <c r="GA111" s="12"/>
      <c r="GB111" s="12"/>
      <c r="GC111" s="12"/>
      <c r="GD111" s="12"/>
      <c r="GE111" s="12"/>
      <c r="GF111" s="12"/>
      <c r="GG111" s="12"/>
      <c r="GH111" s="12"/>
      <c r="GI111" s="12"/>
      <c r="GJ111" s="12"/>
      <c r="GK111" s="12"/>
      <c r="GL111" s="12"/>
      <c r="GM111" s="12"/>
      <c r="GN111" s="12"/>
      <c r="GO111" s="12"/>
      <c r="GP111" s="12"/>
      <c r="GQ111" s="12"/>
      <c r="GR111" s="12"/>
      <c r="GS111" s="12"/>
      <c r="GT111" s="12"/>
      <c r="GU111" s="12"/>
      <c r="GV111" s="12"/>
      <c r="GW111" s="12"/>
      <c r="GX111" s="12"/>
      <c r="GY111" s="12"/>
      <c r="GZ111" s="12"/>
      <c r="HA111" s="12"/>
      <c r="HB111" s="12"/>
      <c r="HC111" s="12"/>
      <c r="HD111" s="12"/>
      <c r="HE111" s="12"/>
      <c r="HF111" s="12"/>
      <c r="HG111" s="12"/>
      <c r="HH111" s="12"/>
      <c r="HI111" s="12"/>
      <c r="HJ111" s="12"/>
      <c r="HK111" s="12"/>
      <c r="HL111" s="12"/>
      <c r="HM111" s="12"/>
      <c r="HN111" s="12"/>
      <c r="HO111" s="12"/>
      <c r="HP111" s="12"/>
      <c r="HQ111" s="12"/>
      <c r="HR111" s="12"/>
      <c r="HS111" s="12"/>
      <c r="HT111" s="12"/>
      <c r="HU111" s="12"/>
      <c r="HV111" s="12"/>
      <c r="HW111" s="12"/>
      <c r="HX111" s="12"/>
      <c r="HY111" s="12"/>
      <c r="HZ111" s="12"/>
      <c r="IA111" s="12"/>
      <c r="IB111" s="12"/>
      <c r="IC111" s="12"/>
      <c r="ID111" s="12"/>
      <c r="IE111" s="12"/>
      <c r="IF111" s="12"/>
      <c r="IG111" s="12"/>
      <c r="IH111" s="12"/>
      <c r="II111" s="12"/>
      <c r="IJ111" s="12"/>
      <c r="IK111" s="12"/>
      <c r="IL111" s="12"/>
      <c r="IM111" s="12"/>
      <c r="IN111" s="12"/>
      <c r="IO111" s="12"/>
      <c r="IP111" s="12"/>
      <c r="IQ111" s="12"/>
      <c r="IR111" s="12"/>
      <c r="IS111" s="12"/>
      <c r="IT111" s="12"/>
      <c r="IU111" s="12"/>
      <c r="IV111" s="12"/>
      <c r="IW111" s="12"/>
      <c r="IX111" s="12"/>
      <c r="IY111" s="12"/>
      <c r="IZ111" s="12"/>
      <c r="JA111" s="12"/>
      <c r="JB111" s="12"/>
      <c r="JC111" s="12"/>
      <c r="JD111" s="12"/>
      <c r="JE111" s="12"/>
      <c r="JF111" s="12"/>
      <c r="JG111" s="12"/>
      <c r="JH111" s="12"/>
      <c r="JI111" s="12"/>
      <c r="JJ111" s="12"/>
      <c r="JK111" s="12"/>
      <c r="JL111" s="12"/>
      <c r="JM111" s="12"/>
      <c r="JN111" s="12"/>
      <c r="JO111" s="12"/>
      <c r="JP111" s="12"/>
      <c r="JQ111" s="12"/>
      <c r="JR111" s="12"/>
      <c r="JS111" s="12"/>
      <c r="JT111" s="12"/>
      <c r="JU111" s="12"/>
      <c r="JV111" s="12"/>
      <c r="JW111" s="12"/>
      <c r="JX111" s="12"/>
      <c r="JY111" s="12"/>
      <c r="JZ111" s="12"/>
      <c r="KA111" s="12"/>
      <c r="KB111" s="12"/>
      <c r="KC111" s="12"/>
      <c r="KD111" s="12"/>
      <c r="KE111" s="12"/>
      <c r="KF111" s="12"/>
      <c r="KG111" s="12"/>
      <c r="KH111" s="12"/>
      <c r="KI111" s="12"/>
      <c r="KJ111" s="12"/>
      <c r="KK111" s="12"/>
      <c r="KL111" s="12"/>
      <c r="KM111" s="12"/>
      <c r="KN111" s="12"/>
      <c r="KO111" s="12"/>
      <c r="KP111" s="12"/>
      <c r="KQ111" s="12"/>
      <c r="KR111" s="12"/>
      <c r="KS111" s="12"/>
      <c r="KT111" s="12"/>
      <c r="KU111" s="12"/>
      <c r="KV111" s="12"/>
      <c r="KW111" s="12"/>
      <c r="KX111" s="12"/>
      <c r="KY111" s="12"/>
      <c r="KZ111" s="12"/>
      <c r="LA111" s="12"/>
      <c r="LB111" s="12"/>
      <c r="LC111" s="12"/>
      <c r="LD111" s="12"/>
      <c r="LE111" s="12"/>
      <c r="LF111" s="12"/>
      <c r="LG111" s="12"/>
      <c r="LH111" s="12"/>
      <c r="LI111" s="12"/>
      <c r="LJ111" s="12"/>
      <c r="LK111" s="12"/>
      <c r="LL111" s="12"/>
      <c r="LM111" s="12"/>
      <c r="LN111" s="12"/>
      <c r="LO111" s="12"/>
      <c r="LP111" s="12"/>
      <c r="LQ111" s="12"/>
      <c r="LR111" s="12"/>
      <c r="LS111" s="12"/>
      <c r="LT111" s="12"/>
      <c r="LU111" s="12"/>
      <c r="LV111" s="12"/>
      <c r="LW111" s="12"/>
      <c r="LX111" s="12"/>
      <c r="LY111" s="12"/>
      <c r="LZ111" s="12"/>
      <c r="MA111" s="12"/>
      <c r="MB111" s="12"/>
      <c r="MC111" s="12"/>
      <c r="MD111" s="12"/>
      <c r="ME111" s="12"/>
      <c r="MF111" s="12"/>
      <c r="MG111" s="12"/>
      <c r="MH111" s="12"/>
      <c r="MI111" s="12"/>
      <c r="MJ111" s="12"/>
      <c r="MK111" s="12"/>
      <c r="ML111" s="12"/>
      <c r="MM111" s="12"/>
      <c r="MN111" s="12"/>
      <c r="MO111" s="12"/>
      <c r="MP111" s="12"/>
      <c r="MQ111" s="12"/>
      <c r="MR111" s="12"/>
      <c r="MS111" s="12"/>
      <c r="MT111" s="12"/>
      <c r="MU111" s="12"/>
      <c r="MV111" s="12"/>
      <c r="MW111" s="12"/>
      <c r="MX111" s="12"/>
      <c r="MY111" s="12"/>
      <c r="MZ111" s="12"/>
      <c r="NA111" s="12"/>
      <c r="NB111" s="12"/>
      <c r="NC111" s="12"/>
      <c r="ND111" s="12"/>
      <c r="NE111" s="12"/>
      <c r="NF111" s="12"/>
      <c r="NG111" s="12"/>
      <c r="NH111" s="12"/>
      <c r="NI111" s="12"/>
      <c r="NJ111" s="12"/>
      <c r="NK111" s="12"/>
      <c r="NL111" s="12"/>
      <c r="NM111" s="12"/>
      <c r="NN111" s="12"/>
      <c r="NO111" s="12"/>
      <c r="NP111" s="12"/>
      <c r="NQ111" s="12"/>
      <c r="NR111" s="12"/>
      <c r="NS111" s="12"/>
      <c r="NT111" s="12"/>
      <c r="NU111" s="12"/>
      <c r="NV111" s="12"/>
      <c r="NW111" s="12"/>
      <c r="NX111" s="12"/>
      <c r="NY111" s="12"/>
      <c r="NZ111" s="12"/>
      <c r="OA111" s="12"/>
      <c r="OB111" s="12"/>
      <c r="OC111" s="12"/>
      <c r="OD111" s="12"/>
      <c r="OE111" s="12"/>
      <c r="OF111" s="12"/>
      <c r="OG111" s="12"/>
      <c r="OH111" s="12"/>
      <c r="OI111" s="12"/>
      <c r="OJ111" s="12"/>
      <c r="OK111" s="12"/>
      <c r="OL111" s="12"/>
      <c r="OM111" s="12"/>
      <c r="ON111" s="12"/>
      <c r="OO111" s="12"/>
      <c r="OP111" s="12"/>
      <c r="OQ111" s="12"/>
      <c r="OR111" s="12"/>
      <c r="OS111" s="12"/>
      <c r="OT111" s="12"/>
      <c r="OU111" s="12"/>
      <c r="OV111" s="12"/>
      <c r="OW111" s="12"/>
      <c r="OX111" s="12"/>
      <c r="OY111" s="12"/>
      <c r="OZ111" s="12"/>
      <c r="PA111" s="12"/>
      <c r="PB111" s="12"/>
      <c r="PC111" s="12"/>
      <c r="PD111" s="12"/>
      <c r="PE111" s="12"/>
      <c r="PF111" s="12"/>
      <c r="PG111" s="12"/>
      <c r="PH111" s="12"/>
      <c r="PI111" s="12"/>
      <c r="PJ111" s="12"/>
      <c r="PK111" s="12"/>
      <c r="PL111" s="12"/>
      <c r="PM111" s="12"/>
      <c r="PN111" s="12"/>
      <c r="PO111" s="12"/>
      <c r="PP111" s="12"/>
      <c r="PQ111" s="12"/>
      <c r="PR111" s="12"/>
      <c r="PS111" s="12"/>
      <c r="PT111" s="12"/>
      <c r="PU111" s="12"/>
      <c r="PV111" s="12"/>
      <c r="PW111" s="12"/>
      <c r="PX111" s="12"/>
      <c r="PY111" s="12"/>
      <c r="PZ111" s="12"/>
      <c r="QA111" s="12"/>
      <c r="QB111" s="12"/>
      <c r="QC111" s="12"/>
      <c r="QD111" s="12"/>
      <c r="QE111" s="12"/>
      <c r="QF111" s="12"/>
      <c r="QG111" s="12"/>
      <c r="QH111" s="12"/>
      <c r="QI111" s="12"/>
      <c r="QJ111" s="12"/>
      <c r="QK111" s="12"/>
      <c r="QL111" s="12"/>
      <c r="QM111" s="12"/>
      <c r="QN111" s="12"/>
      <c r="QO111" s="12"/>
      <c r="QP111" s="12"/>
      <c r="QQ111" s="12"/>
      <c r="QR111" s="12"/>
      <c r="QS111" s="12"/>
      <c r="QT111" s="12"/>
      <c r="QU111" s="12"/>
      <c r="QV111" s="12"/>
      <c r="QW111" s="12"/>
      <c r="QX111" s="12"/>
      <c r="QY111" s="12"/>
      <c r="QZ111" s="12"/>
      <c r="RA111" s="12"/>
      <c r="RB111" s="12"/>
      <c r="RC111" s="12"/>
      <c r="RD111" s="12"/>
      <c r="RE111" s="12"/>
      <c r="RF111" s="12"/>
      <c r="RG111" s="12"/>
      <c r="RH111" s="12"/>
      <c r="RI111" s="12"/>
      <c r="RJ111" s="12"/>
      <c r="RK111" s="12"/>
      <c r="RL111" s="12"/>
      <c r="RM111" s="12"/>
      <c r="RN111" s="12"/>
      <c r="RO111" s="12"/>
      <c r="RP111" s="12"/>
      <c r="RQ111" s="12"/>
      <c r="RR111" s="12"/>
      <c r="RS111" s="12"/>
      <c r="RT111" s="12"/>
      <c r="RU111" s="12"/>
      <c r="RV111" s="12"/>
      <c r="RW111" s="12"/>
      <c r="RX111" s="12"/>
      <c r="RY111" s="12"/>
      <c r="RZ111" s="12"/>
      <c r="SA111" s="12"/>
      <c r="SB111" s="12"/>
      <c r="SC111" s="12"/>
      <c r="SD111" s="12"/>
      <c r="SE111" s="12"/>
      <c r="SF111" s="12"/>
      <c r="SG111" s="12"/>
      <c r="SH111" s="12"/>
      <c r="SI111" s="12"/>
      <c r="SJ111" s="12"/>
      <c r="SK111" s="12"/>
      <c r="SL111" s="12"/>
      <c r="SM111" s="12"/>
      <c r="SN111" s="12"/>
      <c r="SO111" s="12"/>
      <c r="SP111" s="12"/>
      <c r="SQ111" s="12"/>
      <c r="SR111" s="12"/>
      <c r="SS111" s="12"/>
      <c r="ST111" s="12"/>
      <c r="SU111" s="12"/>
      <c r="SV111" s="12"/>
      <c r="SW111" s="12"/>
      <c r="SX111" s="12"/>
      <c r="SY111" s="12"/>
      <c r="SZ111" s="12"/>
      <c r="TA111" s="12"/>
      <c r="TB111" s="12"/>
      <c r="TC111" s="12"/>
      <c r="TD111" s="12"/>
      <c r="TE111" s="12"/>
      <c r="TF111" s="12"/>
      <c r="TG111" s="12"/>
      <c r="TH111" s="12"/>
      <c r="TI111" s="12"/>
      <c r="TJ111" s="12"/>
      <c r="TK111" s="12"/>
      <c r="TL111" s="12"/>
      <c r="TM111" s="12"/>
      <c r="TN111" s="12"/>
      <c r="TO111" s="12"/>
      <c r="TP111" s="12"/>
      <c r="TQ111" s="12"/>
      <c r="TR111" s="12"/>
      <c r="TS111" s="12"/>
      <c r="TT111" s="12"/>
      <c r="TU111" s="12"/>
      <c r="TV111" s="12"/>
      <c r="TW111" s="12"/>
      <c r="TX111" s="12"/>
      <c r="TY111" s="12"/>
      <c r="TZ111" s="12"/>
      <c r="UA111" s="12"/>
      <c r="UB111" s="12"/>
      <c r="UC111" s="12"/>
      <c r="UD111" s="12"/>
      <c r="UE111" s="12"/>
      <c r="UF111" s="12"/>
      <c r="UG111" s="12"/>
      <c r="UH111" s="12"/>
      <c r="UI111" s="12"/>
      <c r="UJ111" s="12"/>
      <c r="UK111" s="12"/>
      <c r="UL111" s="12"/>
      <c r="UM111" s="12"/>
      <c r="UN111" s="12"/>
      <c r="UO111" s="12"/>
      <c r="UP111" s="12"/>
      <c r="UQ111" s="12"/>
      <c r="UR111" s="12"/>
      <c r="US111" s="12"/>
      <c r="UT111" s="12"/>
      <c r="UU111" s="12"/>
      <c r="UV111" s="12"/>
      <c r="UW111" s="12"/>
      <c r="UX111" s="12"/>
      <c r="UY111" s="12"/>
      <c r="UZ111" s="12"/>
      <c r="VA111" s="12"/>
      <c r="VB111" s="12"/>
      <c r="VC111" s="12"/>
      <c r="VD111" s="12"/>
      <c r="VE111" s="12"/>
      <c r="VF111" s="12"/>
      <c r="VG111" s="12"/>
      <c r="VH111" s="12"/>
      <c r="VI111" s="12"/>
      <c r="VJ111" s="12"/>
      <c r="VK111" s="12"/>
      <c r="VL111" s="12"/>
      <c r="VM111" s="12"/>
      <c r="VN111" s="12"/>
      <c r="VO111" s="12"/>
      <c r="VP111" s="12"/>
      <c r="VQ111" s="12"/>
      <c r="VR111" s="12"/>
      <c r="VS111" s="12"/>
      <c r="VT111" s="12"/>
      <c r="VU111" s="12"/>
      <c r="VV111" s="12"/>
      <c r="VW111" s="12"/>
      <c r="VX111" s="12"/>
      <c r="VY111" s="12"/>
      <c r="VZ111" s="12"/>
      <c r="WA111" s="12"/>
      <c r="WB111" s="12"/>
      <c r="WC111" s="12"/>
      <c r="WD111" s="12"/>
      <c r="WE111" s="12"/>
      <c r="WF111" s="12"/>
      <c r="WG111" s="12"/>
      <c r="WH111" s="12"/>
      <c r="WI111" s="12"/>
      <c r="WJ111" s="12"/>
      <c r="WK111" s="12"/>
      <c r="WL111" s="12"/>
      <c r="WM111" s="12"/>
      <c r="WN111" s="12"/>
      <c r="WO111" s="12"/>
      <c r="WP111" s="12"/>
      <c r="WQ111" s="12"/>
      <c r="WR111" s="12"/>
      <c r="WS111" s="12"/>
      <c r="WT111" s="12"/>
      <c r="WU111" s="12"/>
      <c r="WV111" s="12"/>
      <c r="WW111" s="12"/>
      <c r="WX111" s="12"/>
      <c r="WY111" s="12"/>
      <c r="WZ111" s="12"/>
      <c r="XA111" s="12"/>
      <c r="XB111" s="12"/>
      <c r="XC111" s="12"/>
      <c r="XD111" s="12"/>
      <c r="XE111" s="12"/>
      <c r="XF111" s="12"/>
      <c r="XG111" s="12"/>
      <c r="XH111" s="12"/>
      <c r="XI111" s="12"/>
      <c r="XJ111" s="12"/>
      <c r="XK111" s="12"/>
      <c r="XL111" s="12"/>
      <c r="XM111" s="12"/>
      <c r="XN111" s="12"/>
      <c r="XO111" s="12"/>
      <c r="XP111" s="12"/>
      <c r="XQ111" s="12"/>
      <c r="XR111" s="12"/>
      <c r="XS111" s="12"/>
      <c r="XT111" s="12"/>
      <c r="XU111" s="12"/>
      <c r="XV111" s="12"/>
      <c r="XW111" s="12"/>
      <c r="XX111" s="12"/>
      <c r="XY111" s="12"/>
      <c r="XZ111" s="12"/>
      <c r="YA111" s="12"/>
      <c r="YB111" s="12"/>
      <c r="YC111" s="12"/>
      <c r="YD111" s="12"/>
      <c r="YE111" s="12"/>
      <c r="YF111" s="12"/>
      <c r="YG111" s="12"/>
      <c r="YH111" s="12"/>
      <c r="YI111" s="12"/>
      <c r="YJ111" s="12"/>
      <c r="YK111" s="12"/>
      <c r="YL111" s="12"/>
      <c r="YM111" s="12"/>
      <c r="YN111" s="12"/>
      <c r="YO111" s="12"/>
      <c r="YP111" s="12"/>
      <c r="YQ111" s="12"/>
      <c r="YR111" s="12"/>
      <c r="YS111" s="12"/>
      <c r="YT111" s="12"/>
      <c r="YU111" s="12"/>
      <c r="YV111" s="12"/>
      <c r="YW111" s="12"/>
      <c r="YX111" s="12"/>
      <c r="YY111" s="12"/>
      <c r="YZ111" s="12"/>
      <c r="ZA111" s="12"/>
      <c r="ZB111" s="12"/>
      <c r="ZC111" s="12"/>
      <c r="ZD111" s="12"/>
      <c r="ZE111" s="12"/>
      <c r="ZF111" s="12"/>
      <c r="ZG111" s="12"/>
      <c r="ZH111" s="12"/>
      <c r="ZI111" s="12"/>
      <c r="ZJ111" s="12"/>
      <c r="ZK111" s="12"/>
      <c r="ZL111" s="12"/>
      <c r="ZM111" s="12"/>
      <c r="ZN111" s="12"/>
      <c r="ZO111" s="12"/>
      <c r="ZP111" s="12"/>
      <c r="ZQ111" s="12"/>
      <c r="ZR111" s="12"/>
      <c r="ZS111" s="12"/>
      <c r="ZT111" s="12"/>
      <c r="ZU111" s="12"/>
      <c r="ZV111" s="12"/>
      <c r="ZW111" s="12"/>
      <c r="ZX111" s="12"/>
      <c r="ZY111" s="12"/>
      <c r="ZZ111" s="12"/>
      <c r="AAA111" s="12"/>
      <c r="AAB111" s="12"/>
      <c r="AAC111" s="12"/>
      <c r="AAD111" s="12"/>
      <c r="AAE111" s="12"/>
      <c r="AAF111" s="12"/>
      <c r="AAG111" s="12"/>
      <c r="AAH111" s="12"/>
      <c r="AAI111" s="12"/>
      <c r="AAJ111" s="12"/>
      <c r="AAK111" s="12"/>
      <c r="AAL111" s="12"/>
      <c r="AAM111" s="12"/>
      <c r="AAN111" s="12"/>
      <c r="AAO111" s="12"/>
      <c r="AAP111" s="12"/>
      <c r="AAQ111" s="12"/>
      <c r="AAR111" s="12"/>
      <c r="AAS111" s="12"/>
      <c r="AAT111" s="12"/>
      <c r="AAU111" s="12"/>
      <c r="AAV111" s="12"/>
      <c r="AAW111" s="12"/>
      <c r="AAX111" s="12"/>
      <c r="AAY111" s="12"/>
      <c r="AAZ111" s="12"/>
      <c r="ABA111" s="12"/>
      <c r="ABB111" s="12"/>
      <c r="ABC111" s="12"/>
      <c r="ABD111" s="12"/>
      <c r="ABE111" s="12"/>
      <c r="ABF111" s="12"/>
      <c r="ABG111" s="12"/>
      <c r="ABH111" s="12"/>
      <c r="ABI111" s="12"/>
      <c r="ABJ111" s="12"/>
      <c r="ABK111" s="12"/>
      <c r="ABL111" s="12"/>
      <c r="ABM111" s="12"/>
      <c r="ABN111" s="12"/>
      <c r="ABO111" s="12"/>
      <c r="ABP111" s="12"/>
      <c r="ABQ111" s="12"/>
      <c r="ABR111" s="12"/>
      <c r="ABS111" s="12"/>
      <c r="ABT111" s="12"/>
      <c r="ABU111" s="12"/>
      <c r="ABV111" s="12"/>
      <c r="ABW111" s="12"/>
      <c r="ABX111" s="12"/>
      <c r="ABY111" s="12"/>
      <c r="ABZ111" s="12"/>
      <c r="ACA111" s="12"/>
      <c r="ACB111" s="12"/>
      <c r="ACC111" s="12"/>
      <c r="ACD111" s="12"/>
      <c r="ACE111" s="12"/>
      <c r="ACF111" s="12"/>
      <c r="ACG111" s="12"/>
      <c r="ACH111" s="12"/>
      <c r="ACI111" s="12"/>
      <c r="ACJ111" s="12"/>
      <c r="ACK111" s="12"/>
      <c r="ACL111" s="12"/>
      <c r="ACM111" s="12"/>
      <c r="ACN111" s="12"/>
      <c r="ACO111" s="12"/>
      <c r="ACP111" s="12"/>
      <c r="ACQ111" s="12"/>
      <c r="ACR111" s="12"/>
      <c r="ACS111" s="12"/>
      <c r="ACT111" s="12"/>
      <c r="ACU111" s="12"/>
      <c r="ACV111" s="12"/>
      <c r="ACW111" s="12"/>
      <c r="ACX111" s="12"/>
      <c r="ACY111" s="12"/>
      <c r="ACZ111" s="12"/>
      <c r="ADA111" s="12"/>
      <c r="ADB111" s="12"/>
      <c r="ADC111" s="12"/>
      <c r="ADD111" s="12"/>
      <c r="ADE111" s="12"/>
      <c r="ADF111" s="12"/>
      <c r="ADG111" s="12"/>
      <c r="ADH111" s="12"/>
      <c r="ADI111" s="12"/>
      <c r="ADJ111" s="12"/>
      <c r="ADK111" s="12"/>
      <c r="ADL111" s="12"/>
      <c r="ADM111" s="12"/>
      <c r="ADN111" s="12"/>
      <c r="ADO111" s="12"/>
      <c r="ADP111" s="12"/>
      <c r="ADQ111" s="12"/>
      <c r="ADR111" s="12"/>
      <c r="ADS111" s="12"/>
      <c r="ADT111" s="12"/>
      <c r="ADU111" s="12"/>
      <c r="ADV111" s="12"/>
      <c r="ADW111" s="12"/>
      <c r="ADX111" s="12"/>
      <c r="ADY111" s="12"/>
      <c r="ADZ111" s="12"/>
      <c r="AEA111" s="12"/>
      <c r="AEB111" s="12"/>
      <c r="AEC111" s="12"/>
      <c r="AED111" s="12"/>
      <c r="AEE111" s="12"/>
      <c r="AEF111" s="12"/>
      <c r="AEG111" s="12"/>
      <c r="AEH111" s="12"/>
      <c r="AEI111" s="12"/>
      <c r="AEJ111" s="12"/>
      <c r="AEK111" s="12"/>
      <c r="AEL111" s="12"/>
      <c r="AEM111" s="12"/>
      <c r="AEN111" s="12"/>
      <c r="AEO111" s="12"/>
      <c r="AEP111" s="12"/>
      <c r="AEQ111" s="12"/>
      <c r="AER111" s="12"/>
      <c r="AES111" s="12"/>
      <c r="AET111" s="12"/>
      <c r="AEU111" s="12"/>
      <c r="AEV111" s="12"/>
      <c r="AEW111" s="12"/>
      <c r="AEX111" s="12"/>
      <c r="AEY111" s="12"/>
      <c r="AEZ111" s="12"/>
      <c r="AFA111" s="12"/>
      <c r="AFB111" s="12"/>
      <c r="AFC111" s="12"/>
      <c r="AFD111" s="12"/>
      <c r="AFE111" s="12"/>
      <c r="AFF111" s="12"/>
      <c r="AFG111" s="12"/>
      <c r="AFH111" s="12"/>
      <c r="AFI111" s="12"/>
      <c r="AFJ111" s="12"/>
      <c r="AFK111" s="12"/>
      <c r="AFL111" s="12"/>
      <c r="AFM111" s="12"/>
      <c r="AFN111" s="12"/>
      <c r="AFO111" s="12"/>
      <c r="AFP111" s="12"/>
      <c r="AFQ111" s="12"/>
      <c r="AFR111" s="12"/>
      <c r="AFS111" s="12"/>
      <c r="AFT111" s="12"/>
      <c r="AFU111" s="12"/>
      <c r="AFV111" s="12"/>
      <c r="AFW111" s="12"/>
      <c r="AFX111" s="12"/>
      <c r="AFY111" s="12"/>
      <c r="AFZ111" s="12"/>
      <c r="AGA111" s="12"/>
      <c r="AGB111" s="12"/>
      <c r="AGC111" s="12"/>
      <c r="AGD111" s="12"/>
      <c r="AGE111" s="12"/>
      <c r="AGF111" s="12"/>
      <c r="AGG111" s="12"/>
      <c r="AGH111" s="12"/>
      <c r="AGI111" s="12"/>
      <c r="AGJ111" s="12"/>
      <c r="AGK111" s="12"/>
      <c r="AGL111" s="12"/>
      <c r="AGM111" s="12"/>
      <c r="AGN111" s="12"/>
      <c r="AGO111" s="12"/>
      <c r="AGP111" s="12"/>
      <c r="AGQ111" s="12"/>
      <c r="AGR111" s="12"/>
      <c r="AGS111" s="12"/>
      <c r="AGT111" s="12"/>
      <c r="AGU111" s="12"/>
      <c r="AGV111" s="12"/>
      <c r="AGW111" s="12"/>
      <c r="AGX111" s="12"/>
      <c r="AGY111" s="12"/>
      <c r="AGZ111" s="12"/>
      <c r="AHA111" s="12"/>
      <c r="AHB111" s="12"/>
      <c r="AHC111" s="12"/>
      <c r="AHD111" s="12"/>
      <c r="AHE111" s="12"/>
      <c r="AHF111" s="12"/>
      <c r="AHG111" s="12"/>
      <c r="AHH111" s="12"/>
      <c r="AHI111" s="12"/>
      <c r="AHJ111" s="12"/>
      <c r="AHK111" s="12"/>
      <c r="AHL111" s="12"/>
      <c r="AHM111" s="12"/>
      <c r="AHN111" s="12"/>
      <c r="AHO111" s="12"/>
      <c r="AHP111" s="12"/>
      <c r="AHQ111" s="12"/>
      <c r="AHR111" s="12"/>
      <c r="AHS111" s="12"/>
      <c r="AHT111" s="12"/>
      <c r="AHU111" s="12"/>
      <c r="AHV111" s="12"/>
      <c r="AHW111" s="12"/>
      <c r="AHX111" s="12"/>
      <c r="AHY111" s="12"/>
      <c r="AHZ111" s="12"/>
      <c r="AIA111" s="12"/>
      <c r="AIB111" s="12"/>
      <c r="AIC111" s="12"/>
      <c r="AID111" s="12"/>
      <c r="AIE111" s="12"/>
      <c r="AIF111" s="12"/>
      <c r="AIG111" s="12"/>
      <c r="AIH111" s="12"/>
      <c r="AII111" s="12"/>
      <c r="AIJ111" s="12"/>
      <c r="AIK111" s="12"/>
      <c r="AIL111" s="12"/>
      <c r="AIM111" s="12"/>
      <c r="AIN111" s="12"/>
      <c r="AIO111" s="12"/>
      <c r="AIP111" s="12"/>
      <c r="AIQ111" s="12"/>
      <c r="AIR111" s="12"/>
      <c r="AIS111" s="12"/>
      <c r="AIT111" s="12"/>
      <c r="AIU111" s="12"/>
      <c r="AIV111" s="12"/>
      <c r="AIW111" s="12"/>
      <c r="AIX111" s="12"/>
      <c r="AIY111" s="12"/>
      <c r="AIZ111" s="12"/>
      <c r="AJA111" s="12"/>
      <c r="AJB111" s="12"/>
      <c r="AJC111" s="12"/>
      <c r="AJD111" s="12"/>
      <c r="AJE111" s="12"/>
      <c r="AJF111" s="12"/>
      <c r="AJG111" s="12"/>
      <c r="AJH111" s="12"/>
      <c r="AJI111" s="12"/>
      <c r="AJJ111" s="12"/>
      <c r="AJK111" s="12"/>
      <c r="AJL111" s="12"/>
      <c r="AJM111" s="12"/>
      <c r="AJN111" s="12"/>
      <c r="AJO111" s="12"/>
      <c r="AJP111" s="12"/>
      <c r="AJQ111" s="12"/>
      <c r="AJR111" s="12"/>
      <c r="AJS111" s="12"/>
      <c r="AJT111" s="12"/>
      <c r="AJU111" s="12"/>
      <c r="AJV111" s="12"/>
      <c r="AJW111" s="12"/>
      <c r="AJX111" s="12"/>
      <c r="AJY111" s="12"/>
      <c r="AJZ111" s="12"/>
      <c r="AKA111" s="12"/>
      <c r="AKB111" s="12"/>
      <c r="AKC111" s="12"/>
      <c r="AKD111" s="12"/>
      <c r="AKE111" s="12"/>
      <c r="AKF111" s="12"/>
      <c r="AKG111" s="12"/>
      <c r="AKH111" s="12"/>
      <c r="AKI111" s="12"/>
      <c r="AKJ111" s="12"/>
      <c r="AKK111" s="12"/>
      <c r="AKL111" s="12"/>
      <c r="AKM111" s="12"/>
      <c r="AKN111" s="12"/>
      <c r="AKO111" s="12"/>
      <c r="AKP111" s="12"/>
      <c r="AKQ111" s="12"/>
      <c r="AKR111" s="12"/>
      <c r="AKS111" s="12"/>
      <c r="AKT111" s="12"/>
      <c r="AKU111" s="12"/>
      <c r="AKV111" s="12"/>
      <c r="AKW111" s="12"/>
      <c r="AKX111" s="12"/>
      <c r="AKY111" s="12"/>
      <c r="AKZ111" s="12"/>
      <c r="ALA111" s="12"/>
      <c r="ALB111" s="12"/>
      <c r="ALC111" s="12"/>
      <c r="ALD111" s="12"/>
      <c r="ALE111" s="12"/>
      <c r="ALF111" s="12"/>
      <c r="ALG111" s="12"/>
      <c r="ALH111" s="12"/>
      <c r="ALI111" s="12"/>
      <c r="ALJ111" s="12"/>
      <c r="ALK111" s="12"/>
      <c r="ALL111" s="12"/>
      <c r="ALM111" s="12"/>
      <c r="ALN111" s="12"/>
      <c r="ALO111" s="12"/>
      <c r="ALP111" s="12"/>
      <c r="ALQ111" s="12"/>
      <c r="ALR111" s="12"/>
      <c r="ALS111" s="12"/>
      <c r="ALT111" s="12"/>
      <c r="ALU111" s="12"/>
      <c r="ALV111" s="12"/>
      <c r="ALW111" s="12"/>
      <c r="ALX111" s="12"/>
      <c r="ALY111" s="12"/>
      <c r="ALZ111" s="12"/>
      <c r="AMA111" s="12"/>
      <c r="AMB111" s="12"/>
      <c r="AMC111" s="12"/>
      <c r="AMD111" s="12"/>
      <c r="AME111" s="12"/>
      <c r="AMF111" s="12"/>
      <c r="AMG111" s="12"/>
      <c r="AMH111" s="12"/>
      <c r="AMI111" s="12"/>
      <c r="AMJ111" s="12"/>
    </row>
    <row r="112" spans="1:1024" ht="21" customHeight="1">
      <c r="A112" s="187">
        <v>2</v>
      </c>
      <c r="B112" s="138" t="s">
        <v>134</v>
      </c>
      <c r="C112" s="18"/>
      <c r="D112" s="18" t="s">
        <v>124</v>
      </c>
      <c r="E112" s="89">
        <v>1</v>
      </c>
      <c r="F112" s="82"/>
      <c r="G112" s="18"/>
      <c r="H112" s="41">
        <f>E112*G112</f>
        <v>0</v>
      </c>
      <c r="I112" s="18"/>
      <c r="J112" s="41">
        <f>E112*I112</f>
        <v>0</v>
      </c>
      <c r="K112" s="41">
        <f>H112+J112</f>
        <v>0</v>
      </c>
      <c r="L112" s="158"/>
      <c r="M112" s="150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  <c r="CY112" s="12"/>
      <c r="CZ112" s="12"/>
      <c r="DA112" s="12"/>
      <c r="DB112" s="12"/>
      <c r="DC112" s="12"/>
      <c r="DD112" s="12"/>
      <c r="DE112" s="12"/>
      <c r="DF112" s="12"/>
      <c r="DG112" s="12"/>
      <c r="DH112" s="12"/>
      <c r="DI112" s="12"/>
      <c r="DJ112" s="12"/>
      <c r="DK112" s="12"/>
      <c r="DL112" s="12"/>
      <c r="DM112" s="12"/>
      <c r="DN112" s="12"/>
      <c r="DO112" s="12"/>
      <c r="DP112" s="12"/>
      <c r="DQ112" s="12"/>
      <c r="DR112" s="12"/>
      <c r="DS112" s="12"/>
      <c r="DT112" s="12"/>
      <c r="DU112" s="12"/>
      <c r="DV112" s="12"/>
      <c r="DW112" s="12"/>
      <c r="DX112" s="12"/>
      <c r="DY112" s="12"/>
      <c r="DZ112" s="12"/>
      <c r="EA112" s="12"/>
      <c r="EB112" s="12"/>
      <c r="EC112" s="12"/>
      <c r="ED112" s="12"/>
      <c r="EE112" s="12"/>
      <c r="EF112" s="12"/>
      <c r="EG112" s="12"/>
      <c r="EH112" s="12"/>
      <c r="EI112" s="12"/>
      <c r="EJ112" s="12"/>
      <c r="EK112" s="12"/>
      <c r="EL112" s="12"/>
      <c r="EM112" s="12"/>
      <c r="EN112" s="12"/>
      <c r="EO112" s="12"/>
      <c r="EP112" s="12"/>
      <c r="EQ112" s="12"/>
      <c r="ER112" s="12"/>
      <c r="ES112" s="12"/>
      <c r="ET112" s="12"/>
      <c r="EU112" s="12"/>
      <c r="EV112" s="12"/>
      <c r="EW112" s="12"/>
      <c r="EX112" s="12"/>
      <c r="EY112" s="12"/>
      <c r="EZ112" s="12"/>
      <c r="FA112" s="12"/>
      <c r="FB112" s="12"/>
      <c r="FC112" s="12"/>
      <c r="FD112" s="12"/>
      <c r="FE112" s="12"/>
      <c r="FF112" s="12"/>
      <c r="FG112" s="12"/>
      <c r="FH112" s="12"/>
      <c r="FI112" s="12"/>
      <c r="FJ112" s="12"/>
      <c r="FK112" s="12"/>
      <c r="FL112" s="12"/>
      <c r="FM112" s="12"/>
      <c r="FN112" s="12"/>
      <c r="FO112" s="12"/>
      <c r="FP112" s="12"/>
      <c r="FQ112" s="12"/>
      <c r="FR112" s="12"/>
      <c r="FS112" s="12"/>
      <c r="FT112" s="12"/>
      <c r="FU112" s="12"/>
      <c r="FV112" s="12"/>
      <c r="FW112" s="12"/>
      <c r="FX112" s="12"/>
      <c r="FY112" s="12"/>
      <c r="FZ112" s="12"/>
      <c r="GA112" s="12"/>
      <c r="GB112" s="12"/>
      <c r="GC112" s="12"/>
      <c r="GD112" s="12"/>
      <c r="GE112" s="12"/>
      <c r="GF112" s="12"/>
      <c r="GG112" s="12"/>
      <c r="GH112" s="12"/>
      <c r="GI112" s="12"/>
      <c r="GJ112" s="12"/>
      <c r="GK112" s="12"/>
      <c r="GL112" s="12"/>
      <c r="GM112" s="12"/>
      <c r="GN112" s="12"/>
      <c r="GO112" s="12"/>
      <c r="GP112" s="12"/>
      <c r="GQ112" s="12"/>
      <c r="GR112" s="12"/>
      <c r="GS112" s="12"/>
      <c r="GT112" s="12"/>
      <c r="GU112" s="12"/>
      <c r="GV112" s="12"/>
      <c r="GW112" s="12"/>
      <c r="GX112" s="12"/>
      <c r="GY112" s="12"/>
      <c r="GZ112" s="12"/>
      <c r="HA112" s="12"/>
      <c r="HB112" s="12"/>
      <c r="HC112" s="12"/>
      <c r="HD112" s="12"/>
      <c r="HE112" s="12"/>
      <c r="HF112" s="12"/>
      <c r="HG112" s="12"/>
      <c r="HH112" s="12"/>
      <c r="HI112" s="12"/>
      <c r="HJ112" s="12"/>
      <c r="HK112" s="12"/>
      <c r="HL112" s="12"/>
      <c r="HM112" s="12"/>
      <c r="HN112" s="12"/>
      <c r="HO112" s="12"/>
      <c r="HP112" s="12"/>
      <c r="HQ112" s="12"/>
      <c r="HR112" s="12"/>
      <c r="HS112" s="12"/>
      <c r="HT112" s="12"/>
      <c r="HU112" s="12"/>
      <c r="HV112" s="12"/>
      <c r="HW112" s="12"/>
      <c r="HX112" s="12"/>
      <c r="HY112" s="12"/>
      <c r="HZ112" s="12"/>
      <c r="IA112" s="12"/>
      <c r="IB112" s="12"/>
      <c r="IC112" s="12"/>
      <c r="ID112" s="12"/>
      <c r="IE112" s="12"/>
      <c r="IF112" s="12"/>
      <c r="IG112" s="12"/>
      <c r="IH112" s="12"/>
      <c r="II112" s="12"/>
      <c r="IJ112" s="12"/>
      <c r="IK112" s="12"/>
      <c r="IL112" s="12"/>
      <c r="IM112" s="12"/>
      <c r="IN112" s="12"/>
      <c r="IO112" s="12"/>
      <c r="IP112" s="12"/>
      <c r="IQ112" s="12"/>
      <c r="IR112" s="12"/>
      <c r="IS112" s="12"/>
      <c r="IT112" s="12"/>
      <c r="IU112" s="12"/>
      <c r="IV112" s="12"/>
      <c r="IW112" s="12"/>
      <c r="IX112" s="12"/>
      <c r="IY112" s="12"/>
      <c r="IZ112" s="12"/>
      <c r="JA112" s="12"/>
      <c r="JB112" s="12"/>
      <c r="JC112" s="12"/>
      <c r="JD112" s="12"/>
      <c r="JE112" s="12"/>
      <c r="JF112" s="12"/>
      <c r="JG112" s="12"/>
      <c r="JH112" s="12"/>
      <c r="JI112" s="12"/>
      <c r="JJ112" s="12"/>
      <c r="JK112" s="12"/>
      <c r="JL112" s="12"/>
      <c r="JM112" s="12"/>
      <c r="JN112" s="12"/>
      <c r="JO112" s="12"/>
      <c r="JP112" s="12"/>
      <c r="JQ112" s="12"/>
      <c r="JR112" s="12"/>
      <c r="JS112" s="12"/>
      <c r="JT112" s="12"/>
      <c r="JU112" s="12"/>
      <c r="JV112" s="12"/>
      <c r="JW112" s="12"/>
      <c r="JX112" s="12"/>
      <c r="JY112" s="12"/>
      <c r="JZ112" s="12"/>
      <c r="KA112" s="12"/>
      <c r="KB112" s="12"/>
      <c r="KC112" s="12"/>
      <c r="KD112" s="12"/>
      <c r="KE112" s="12"/>
      <c r="KF112" s="12"/>
      <c r="KG112" s="12"/>
      <c r="KH112" s="12"/>
      <c r="KI112" s="12"/>
      <c r="KJ112" s="12"/>
      <c r="KK112" s="12"/>
      <c r="KL112" s="12"/>
      <c r="KM112" s="12"/>
      <c r="KN112" s="12"/>
      <c r="KO112" s="12"/>
      <c r="KP112" s="12"/>
      <c r="KQ112" s="12"/>
      <c r="KR112" s="12"/>
      <c r="KS112" s="12"/>
      <c r="KT112" s="12"/>
      <c r="KU112" s="12"/>
      <c r="KV112" s="12"/>
      <c r="KW112" s="12"/>
      <c r="KX112" s="12"/>
      <c r="KY112" s="12"/>
      <c r="KZ112" s="12"/>
      <c r="LA112" s="12"/>
      <c r="LB112" s="12"/>
      <c r="LC112" s="12"/>
      <c r="LD112" s="12"/>
      <c r="LE112" s="12"/>
      <c r="LF112" s="12"/>
      <c r="LG112" s="12"/>
      <c r="LH112" s="12"/>
      <c r="LI112" s="12"/>
      <c r="LJ112" s="12"/>
      <c r="LK112" s="12"/>
      <c r="LL112" s="12"/>
      <c r="LM112" s="12"/>
      <c r="LN112" s="12"/>
      <c r="LO112" s="12"/>
      <c r="LP112" s="12"/>
      <c r="LQ112" s="12"/>
      <c r="LR112" s="12"/>
      <c r="LS112" s="12"/>
      <c r="LT112" s="12"/>
      <c r="LU112" s="12"/>
      <c r="LV112" s="12"/>
      <c r="LW112" s="12"/>
      <c r="LX112" s="12"/>
      <c r="LY112" s="12"/>
      <c r="LZ112" s="12"/>
      <c r="MA112" s="12"/>
      <c r="MB112" s="12"/>
      <c r="MC112" s="12"/>
      <c r="MD112" s="12"/>
      <c r="ME112" s="12"/>
      <c r="MF112" s="12"/>
      <c r="MG112" s="12"/>
      <c r="MH112" s="12"/>
      <c r="MI112" s="12"/>
      <c r="MJ112" s="12"/>
      <c r="MK112" s="12"/>
      <c r="ML112" s="12"/>
      <c r="MM112" s="12"/>
      <c r="MN112" s="12"/>
      <c r="MO112" s="12"/>
      <c r="MP112" s="12"/>
      <c r="MQ112" s="12"/>
      <c r="MR112" s="12"/>
      <c r="MS112" s="12"/>
      <c r="MT112" s="12"/>
      <c r="MU112" s="12"/>
      <c r="MV112" s="12"/>
      <c r="MW112" s="12"/>
      <c r="MX112" s="12"/>
      <c r="MY112" s="12"/>
      <c r="MZ112" s="12"/>
      <c r="NA112" s="12"/>
      <c r="NB112" s="12"/>
      <c r="NC112" s="12"/>
      <c r="ND112" s="12"/>
      <c r="NE112" s="12"/>
      <c r="NF112" s="12"/>
      <c r="NG112" s="12"/>
      <c r="NH112" s="12"/>
      <c r="NI112" s="12"/>
      <c r="NJ112" s="12"/>
      <c r="NK112" s="12"/>
      <c r="NL112" s="12"/>
      <c r="NM112" s="12"/>
      <c r="NN112" s="12"/>
      <c r="NO112" s="12"/>
      <c r="NP112" s="12"/>
      <c r="NQ112" s="12"/>
      <c r="NR112" s="12"/>
      <c r="NS112" s="12"/>
      <c r="NT112" s="12"/>
      <c r="NU112" s="12"/>
      <c r="NV112" s="12"/>
      <c r="NW112" s="12"/>
      <c r="NX112" s="12"/>
      <c r="NY112" s="12"/>
      <c r="NZ112" s="12"/>
      <c r="OA112" s="12"/>
      <c r="OB112" s="12"/>
      <c r="OC112" s="12"/>
      <c r="OD112" s="12"/>
      <c r="OE112" s="12"/>
      <c r="OF112" s="12"/>
      <c r="OG112" s="12"/>
      <c r="OH112" s="12"/>
      <c r="OI112" s="12"/>
      <c r="OJ112" s="12"/>
      <c r="OK112" s="12"/>
      <c r="OL112" s="12"/>
      <c r="OM112" s="12"/>
      <c r="ON112" s="12"/>
      <c r="OO112" s="12"/>
      <c r="OP112" s="12"/>
      <c r="OQ112" s="12"/>
      <c r="OR112" s="12"/>
      <c r="OS112" s="12"/>
      <c r="OT112" s="12"/>
      <c r="OU112" s="12"/>
      <c r="OV112" s="12"/>
      <c r="OW112" s="12"/>
      <c r="OX112" s="12"/>
      <c r="OY112" s="12"/>
      <c r="OZ112" s="12"/>
      <c r="PA112" s="12"/>
      <c r="PB112" s="12"/>
      <c r="PC112" s="12"/>
      <c r="PD112" s="12"/>
      <c r="PE112" s="12"/>
      <c r="PF112" s="12"/>
      <c r="PG112" s="12"/>
      <c r="PH112" s="12"/>
      <c r="PI112" s="12"/>
      <c r="PJ112" s="12"/>
      <c r="PK112" s="12"/>
      <c r="PL112" s="12"/>
      <c r="PM112" s="12"/>
      <c r="PN112" s="12"/>
      <c r="PO112" s="12"/>
      <c r="PP112" s="12"/>
      <c r="PQ112" s="12"/>
      <c r="PR112" s="12"/>
      <c r="PS112" s="12"/>
      <c r="PT112" s="12"/>
      <c r="PU112" s="12"/>
      <c r="PV112" s="12"/>
      <c r="PW112" s="12"/>
      <c r="PX112" s="12"/>
      <c r="PY112" s="12"/>
      <c r="PZ112" s="12"/>
      <c r="QA112" s="12"/>
      <c r="QB112" s="12"/>
      <c r="QC112" s="12"/>
      <c r="QD112" s="12"/>
      <c r="QE112" s="12"/>
      <c r="QF112" s="12"/>
      <c r="QG112" s="12"/>
      <c r="QH112" s="12"/>
      <c r="QI112" s="12"/>
      <c r="QJ112" s="12"/>
      <c r="QK112" s="12"/>
      <c r="QL112" s="12"/>
      <c r="QM112" s="12"/>
      <c r="QN112" s="12"/>
      <c r="QO112" s="12"/>
      <c r="QP112" s="12"/>
      <c r="QQ112" s="12"/>
      <c r="QR112" s="12"/>
      <c r="QS112" s="12"/>
      <c r="QT112" s="12"/>
      <c r="QU112" s="12"/>
      <c r="QV112" s="12"/>
      <c r="QW112" s="12"/>
      <c r="QX112" s="12"/>
      <c r="QY112" s="12"/>
      <c r="QZ112" s="12"/>
      <c r="RA112" s="12"/>
      <c r="RB112" s="12"/>
      <c r="RC112" s="12"/>
      <c r="RD112" s="12"/>
      <c r="RE112" s="12"/>
      <c r="RF112" s="12"/>
      <c r="RG112" s="12"/>
      <c r="RH112" s="12"/>
      <c r="RI112" s="12"/>
      <c r="RJ112" s="12"/>
      <c r="RK112" s="12"/>
      <c r="RL112" s="12"/>
      <c r="RM112" s="12"/>
      <c r="RN112" s="12"/>
      <c r="RO112" s="12"/>
      <c r="RP112" s="12"/>
      <c r="RQ112" s="12"/>
      <c r="RR112" s="12"/>
      <c r="RS112" s="12"/>
      <c r="RT112" s="12"/>
      <c r="RU112" s="12"/>
      <c r="RV112" s="12"/>
      <c r="RW112" s="12"/>
      <c r="RX112" s="12"/>
      <c r="RY112" s="12"/>
      <c r="RZ112" s="12"/>
      <c r="SA112" s="12"/>
      <c r="SB112" s="12"/>
      <c r="SC112" s="12"/>
      <c r="SD112" s="12"/>
      <c r="SE112" s="12"/>
      <c r="SF112" s="12"/>
      <c r="SG112" s="12"/>
      <c r="SH112" s="12"/>
      <c r="SI112" s="12"/>
      <c r="SJ112" s="12"/>
      <c r="SK112" s="12"/>
      <c r="SL112" s="12"/>
      <c r="SM112" s="12"/>
      <c r="SN112" s="12"/>
      <c r="SO112" s="12"/>
      <c r="SP112" s="12"/>
      <c r="SQ112" s="12"/>
      <c r="SR112" s="12"/>
      <c r="SS112" s="12"/>
      <c r="ST112" s="12"/>
      <c r="SU112" s="12"/>
      <c r="SV112" s="12"/>
      <c r="SW112" s="12"/>
      <c r="SX112" s="12"/>
      <c r="SY112" s="12"/>
      <c r="SZ112" s="12"/>
      <c r="TA112" s="12"/>
      <c r="TB112" s="12"/>
      <c r="TC112" s="12"/>
      <c r="TD112" s="12"/>
      <c r="TE112" s="12"/>
      <c r="TF112" s="12"/>
      <c r="TG112" s="12"/>
      <c r="TH112" s="12"/>
      <c r="TI112" s="12"/>
      <c r="TJ112" s="12"/>
      <c r="TK112" s="12"/>
      <c r="TL112" s="12"/>
      <c r="TM112" s="12"/>
      <c r="TN112" s="12"/>
      <c r="TO112" s="12"/>
      <c r="TP112" s="12"/>
      <c r="TQ112" s="12"/>
      <c r="TR112" s="12"/>
      <c r="TS112" s="12"/>
      <c r="TT112" s="12"/>
      <c r="TU112" s="12"/>
      <c r="TV112" s="12"/>
      <c r="TW112" s="12"/>
      <c r="TX112" s="12"/>
      <c r="TY112" s="12"/>
      <c r="TZ112" s="12"/>
      <c r="UA112" s="12"/>
      <c r="UB112" s="12"/>
      <c r="UC112" s="12"/>
      <c r="UD112" s="12"/>
      <c r="UE112" s="12"/>
      <c r="UF112" s="12"/>
      <c r="UG112" s="12"/>
      <c r="UH112" s="12"/>
      <c r="UI112" s="12"/>
      <c r="UJ112" s="12"/>
      <c r="UK112" s="12"/>
      <c r="UL112" s="12"/>
      <c r="UM112" s="12"/>
      <c r="UN112" s="12"/>
      <c r="UO112" s="12"/>
      <c r="UP112" s="12"/>
      <c r="UQ112" s="12"/>
      <c r="UR112" s="12"/>
      <c r="US112" s="12"/>
      <c r="UT112" s="12"/>
      <c r="UU112" s="12"/>
      <c r="UV112" s="12"/>
      <c r="UW112" s="12"/>
      <c r="UX112" s="12"/>
      <c r="UY112" s="12"/>
      <c r="UZ112" s="12"/>
      <c r="VA112" s="12"/>
      <c r="VB112" s="12"/>
      <c r="VC112" s="12"/>
      <c r="VD112" s="12"/>
      <c r="VE112" s="12"/>
      <c r="VF112" s="12"/>
      <c r="VG112" s="12"/>
      <c r="VH112" s="12"/>
      <c r="VI112" s="12"/>
      <c r="VJ112" s="12"/>
      <c r="VK112" s="12"/>
      <c r="VL112" s="12"/>
      <c r="VM112" s="12"/>
      <c r="VN112" s="12"/>
      <c r="VO112" s="12"/>
      <c r="VP112" s="12"/>
      <c r="VQ112" s="12"/>
      <c r="VR112" s="12"/>
      <c r="VS112" s="12"/>
      <c r="VT112" s="12"/>
      <c r="VU112" s="12"/>
      <c r="VV112" s="12"/>
      <c r="VW112" s="12"/>
      <c r="VX112" s="12"/>
      <c r="VY112" s="12"/>
      <c r="VZ112" s="12"/>
      <c r="WA112" s="12"/>
      <c r="WB112" s="12"/>
      <c r="WC112" s="12"/>
      <c r="WD112" s="12"/>
      <c r="WE112" s="12"/>
      <c r="WF112" s="12"/>
      <c r="WG112" s="12"/>
      <c r="WH112" s="12"/>
      <c r="WI112" s="12"/>
      <c r="WJ112" s="12"/>
      <c r="WK112" s="12"/>
      <c r="WL112" s="12"/>
      <c r="WM112" s="12"/>
      <c r="WN112" s="12"/>
      <c r="WO112" s="12"/>
      <c r="WP112" s="12"/>
      <c r="WQ112" s="12"/>
      <c r="WR112" s="12"/>
      <c r="WS112" s="12"/>
      <c r="WT112" s="12"/>
      <c r="WU112" s="12"/>
      <c r="WV112" s="12"/>
      <c r="WW112" s="12"/>
      <c r="WX112" s="12"/>
      <c r="WY112" s="12"/>
      <c r="WZ112" s="12"/>
      <c r="XA112" s="12"/>
      <c r="XB112" s="12"/>
      <c r="XC112" s="12"/>
      <c r="XD112" s="12"/>
      <c r="XE112" s="12"/>
      <c r="XF112" s="12"/>
      <c r="XG112" s="12"/>
      <c r="XH112" s="12"/>
      <c r="XI112" s="12"/>
      <c r="XJ112" s="12"/>
      <c r="XK112" s="12"/>
      <c r="XL112" s="12"/>
      <c r="XM112" s="12"/>
      <c r="XN112" s="12"/>
      <c r="XO112" s="12"/>
      <c r="XP112" s="12"/>
      <c r="XQ112" s="12"/>
      <c r="XR112" s="12"/>
      <c r="XS112" s="12"/>
      <c r="XT112" s="12"/>
      <c r="XU112" s="12"/>
      <c r="XV112" s="12"/>
      <c r="XW112" s="12"/>
      <c r="XX112" s="12"/>
      <c r="XY112" s="12"/>
      <c r="XZ112" s="12"/>
      <c r="YA112" s="12"/>
      <c r="YB112" s="12"/>
      <c r="YC112" s="12"/>
      <c r="YD112" s="12"/>
      <c r="YE112" s="12"/>
      <c r="YF112" s="12"/>
      <c r="YG112" s="12"/>
      <c r="YH112" s="12"/>
      <c r="YI112" s="12"/>
      <c r="YJ112" s="12"/>
      <c r="YK112" s="12"/>
      <c r="YL112" s="12"/>
      <c r="YM112" s="12"/>
      <c r="YN112" s="12"/>
      <c r="YO112" s="12"/>
      <c r="YP112" s="12"/>
      <c r="YQ112" s="12"/>
      <c r="YR112" s="12"/>
      <c r="YS112" s="12"/>
      <c r="YT112" s="12"/>
      <c r="YU112" s="12"/>
      <c r="YV112" s="12"/>
      <c r="YW112" s="12"/>
      <c r="YX112" s="12"/>
      <c r="YY112" s="12"/>
      <c r="YZ112" s="12"/>
      <c r="ZA112" s="12"/>
      <c r="ZB112" s="12"/>
      <c r="ZC112" s="12"/>
      <c r="ZD112" s="12"/>
      <c r="ZE112" s="12"/>
      <c r="ZF112" s="12"/>
      <c r="ZG112" s="12"/>
      <c r="ZH112" s="12"/>
      <c r="ZI112" s="12"/>
      <c r="ZJ112" s="12"/>
      <c r="ZK112" s="12"/>
      <c r="ZL112" s="12"/>
      <c r="ZM112" s="12"/>
      <c r="ZN112" s="12"/>
      <c r="ZO112" s="12"/>
      <c r="ZP112" s="12"/>
      <c r="ZQ112" s="12"/>
      <c r="ZR112" s="12"/>
      <c r="ZS112" s="12"/>
      <c r="ZT112" s="12"/>
      <c r="ZU112" s="12"/>
      <c r="ZV112" s="12"/>
      <c r="ZW112" s="12"/>
      <c r="ZX112" s="12"/>
      <c r="ZY112" s="12"/>
      <c r="ZZ112" s="12"/>
      <c r="AAA112" s="12"/>
      <c r="AAB112" s="12"/>
      <c r="AAC112" s="12"/>
      <c r="AAD112" s="12"/>
      <c r="AAE112" s="12"/>
      <c r="AAF112" s="12"/>
      <c r="AAG112" s="12"/>
      <c r="AAH112" s="12"/>
      <c r="AAI112" s="12"/>
      <c r="AAJ112" s="12"/>
      <c r="AAK112" s="12"/>
      <c r="AAL112" s="12"/>
      <c r="AAM112" s="12"/>
      <c r="AAN112" s="12"/>
      <c r="AAO112" s="12"/>
      <c r="AAP112" s="12"/>
      <c r="AAQ112" s="12"/>
      <c r="AAR112" s="12"/>
      <c r="AAS112" s="12"/>
      <c r="AAT112" s="12"/>
      <c r="AAU112" s="12"/>
      <c r="AAV112" s="12"/>
      <c r="AAW112" s="12"/>
      <c r="AAX112" s="12"/>
      <c r="AAY112" s="12"/>
      <c r="AAZ112" s="12"/>
      <c r="ABA112" s="12"/>
      <c r="ABB112" s="12"/>
      <c r="ABC112" s="12"/>
      <c r="ABD112" s="12"/>
      <c r="ABE112" s="12"/>
      <c r="ABF112" s="12"/>
      <c r="ABG112" s="12"/>
      <c r="ABH112" s="12"/>
      <c r="ABI112" s="12"/>
      <c r="ABJ112" s="12"/>
      <c r="ABK112" s="12"/>
      <c r="ABL112" s="12"/>
      <c r="ABM112" s="12"/>
      <c r="ABN112" s="12"/>
      <c r="ABO112" s="12"/>
      <c r="ABP112" s="12"/>
      <c r="ABQ112" s="12"/>
      <c r="ABR112" s="12"/>
      <c r="ABS112" s="12"/>
      <c r="ABT112" s="12"/>
      <c r="ABU112" s="12"/>
      <c r="ABV112" s="12"/>
      <c r="ABW112" s="12"/>
      <c r="ABX112" s="12"/>
      <c r="ABY112" s="12"/>
      <c r="ABZ112" s="12"/>
      <c r="ACA112" s="12"/>
      <c r="ACB112" s="12"/>
      <c r="ACC112" s="12"/>
      <c r="ACD112" s="12"/>
      <c r="ACE112" s="12"/>
      <c r="ACF112" s="12"/>
      <c r="ACG112" s="12"/>
      <c r="ACH112" s="12"/>
      <c r="ACI112" s="12"/>
      <c r="ACJ112" s="12"/>
      <c r="ACK112" s="12"/>
      <c r="ACL112" s="12"/>
      <c r="ACM112" s="12"/>
      <c r="ACN112" s="12"/>
      <c r="ACO112" s="12"/>
      <c r="ACP112" s="12"/>
      <c r="ACQ112" s="12"/>
      <c r="ACR112" s="12"/>
      <c r="ACS112" s="12"/>
      <c r="ACT112" s="12"/>
      <c r="ACU112" s="12"/>
      <c r="ACV112" s="12"/>
      <c r="ACW112" s="12"/>
      <c r="ACX112" s="12"/>
      <c r="ACY112" s="12"/>
      <c r="ACZ112" s="12"/>
      <c r="ADA112" s="12"/>
      <c r="ADB112" s="12"/>
      <c r="ADC112" s="12"/>
      <c r="ADD112" s="12"/>
      <c r="ADE112" s="12"/>
      <c r="ADF112" s="12"/>
      <c r="ADG112" s="12"/>
      <c r="ADH112" s="12"/>
      <c r="ADI112" s="12"/>
      <c r="ADJ112" s="12"/>
      <c r="ADK112" s="12"/>
      <c r="ADL112" s="12"/>
      <c r="ADM112" s="12"/>
      <c r="ADN112" s="12"/>
      <c r="ADO112" s="12"/>
      <c r="ADP112" s="12"/>
      <c r="ADQ112" s="12"/>
      <c r="ADR112" s="12"/>
      <c r="ADS112" s="12"/>
      <c r="ADT112" s="12"/>
      <c r="ADU112" s="12"/>
      <c r="ADV112" s="12"/>
      <c r="ADW112" s="12"/>
      <c r="ADX112" s="12"/>
      <c r="ADY112" s="12"/>
      <c r="ADZ112" s="12"/>
      <c r="AEA112" s="12"/>
      <c r="AEB112" s="12"/>
      <c r="AEC112" s="12"/>
      <c r="AED112" s="12"/>
      <c r="AEE112" s="12"/>
      <c r="AEF112" s="12"/>
      <c r="AEG112" s="12"/>
      <c r="AEH112" s="12"/>
      <c r="AEI112" s="12"/>
      <c r="AEJ112" s="12"/>
      <c r="AEK112" s="12"/>
      <c r="AEL112" s="12"/>
      <c r="AEM112" s="12"/>
      <c r="AEN112" s="12"/>
      <c r="AEO112" s="12"/>
      <c r="AEP112" s="12"/>
      <c r="AEQ112" s="12"/>
      <c r="AER112" s="12"/>
      <c r="AES112" s="12"/>
      <c r="AET112" s="12"/>
      <c r="AEU112" s="12"/>
      <c r="AEV112" s="12"/>
      <c r="AEW112" s="12"/>
      <c r="AEX112" s="12"/>
      <c r="AEY112" s="12"/>
      <c r="AEZ112" s="12"/>
      <c r="AFA112" s="12"/>
      <c r="AFB112" s="12"/>
      <c r="AFC112" s="12"/>
      <c r="AFD112" s="12"/>
      <c r="AFE112" s="12"/>
      <c r="AFF112" s="12"/>
      <c r="AFG112" s="12"/>
      <c r="AFH112" s="12"/>
      <c r="AFI112" s="12"/>
      <c r="AFJ112" s="12"/>
      <c r="AFK112" s="12"/>
      <c r="AFL112" s="12"/>
      <c r="AFM112" s="12"/>
      <c r="AFN112" s="12"/>
      <c r="AFO112" s="12"/>
      <c r="AFP112" s="12"/>
      <c r="AFQ112" s="12"/>
      <c r="AFR112" s="12"/>
      <c r="AFS112" s="12"/>
      <c r="AFT112" s="12"/>
      <c r="AFU112" s="12"/>
      <c r="AFV112" s="12"/>
      <c r="AFW112" s="12"/>
      <c r="AFX112" s="12"/>
      <c r="AFY112" s="12"/>
      <c r="AFZ112" s="12"/>
      <c r="AGA112" s="12"/>
      <c r="AGB112" s="12"/>
      <c r="AGC112" s="12"/>
      <c r="AGD112" s="12"/>
      <c r="AGE112" s="12"/>
      <c r="AGF112" s="12"/>
      <c r="AGG112" s="12"/>
      <c r="AGH112" s="12"/>
      <c r="AGI112" s="12"/>
      <c r="AGJ112" s="12"/>
      <c r="AGK112" s="12"/>
      <c r="AGL112" s="12"/>
      <c r="AGM112" s="12"/>
      <c r="AGN112" s="12"/>
      <c r="AGO112" s="12"/>
      <c r="AGP112" s="12"/>
      <c r="AGQ112" s="12"/>
      <c r="AGR112" s="12"/>
      <c r="AGS112" s="12"/>
      <c r="AGT112" s="12"/>
      <c r="AGU112" s="12"/>
      <c r="AGV112" s="12"/>
      <c r="AGW112" s="12"/>
      <c r="AGX112" s="12"/>
      <c r="AGY112" s="12"/>
      <c r="AGZ112" s="12"/>
      <c r="AHA112" s="12"/>
      <c r="AHB112" s="12"/>
      <c r="AHC112" s="12"/>
      <c r="AHD112" s="12"/>
      <c r="AHE112" s="12"/>
      <c r="AHF112" s="12"/>
      <c r="AHG112" s="12"/>
      <c r="AHH112" s="12"/>
      <c r="AHI112" s="12"/>
      <c r="AHJ112" s="12"/>
      <c r="AHK112" s="12"/>
      <c r="AHL112" s="12"/>
      <c r="AHM112" s="12"/>
      <c r="AHN112" s="12"/>
      <c r="AHO112" s="12"/>
      <c r="AHP112" s="12"/>
      <c r="AHQ112" s="12"/>
      <c r="AHR112" s="12"/>
      <c r="AHS112" s="12"/>
      <c r="AHT112" s="12"/>
      <c r="AHU112" s="12"/>
      <c r="AHV112" s="12"/>
      <c r="AHW112" s="12"/>
      <c r="AHX112" s="12"/>
      <c r="AHY112" s="12"/>
      <c r="AHZ112" s="12"/>
      <c r="AIA112" s="12"/>
      <c r="AIB112" s="12"/>
      <c r="AIC112" s="12"/>
      <c r="AID112" s="12"/>
      <c r="AIE112" s="12"/>
      <c r="AIF112" s="12"/>
      <c r="AIG112" s="12"/>
      <c r="AIH112" s="12"/>
      <c r="AII112" s="12"/>
      <c r="AIJ112" s="12"/>
      <c r="AIK112" s="12"/>
      <c r="AIL112" s="12"/>
      <c r="AIM112" s="12"/>
      <c r="AIN112" s="12"/>
      <c r="AIO112" s="12"/>
      <c r="AIP112" s="12"/>
      <c r="AIQ112" s="12"/>
      <c r="AIR112" s="12"/>
      <c r="AIS112" s="12"/>
      <c r="AIT112" s="12"/>
      <c r="AIU112" s="12"/>
      <c r="AIV112" s="12"/>
      <c r="AIW112" s="12"/>
      <c r="AIX112" s="12"/>
      <c r="AIY112" s="12"/>
      <c r="AIZ112" s="12"/>
      <c r="AJA112" s="12"/>
      <c r="AJB112" s="12"/>
      <c r="AJC112" s="12"/>
      <c r="AJD112" s="12"/>
      <c r="AJE112" s="12"/>
      <c r="AJF112" s="12"/>
      <c r="AJG112" s="12"/>
      <c r="AJH112" s="12"/>
      <c r="AJI112" s="12"/>
      <c r="AJJ112" s="12"/>
      <c r="AJK112" s="12"/>
      <c r="AJL112" s="12"/>
      <c r="AJM112" s="12"/>
      <c r="AJN112" s="12"/>
      <c r="AJO112" s="12"/>
      <c r="AJP112" s="12"/>
      <c r="AJQ112" s="12"/>
      <c r="AJR112" s="12"/>
      <c r="AJS112" s="12"/>
      <c r="AJT112" s="12"/>
      <c r="AJU112" s="12"/>
      <c r="AJV112" s="12"/>
      <c r="AJW112" s="12"/>
      <c r="AJX112" s="12"/>
      <c r="AJY112" s="12"/>
      <c r="AJZ112" s="12"/>
      <c r="AKA112" s="12"/>
      <c r="AKB112" s="12"/>
      <c r="AKC112" s="12"/>
      <c r="AKD112" s="12"/>
      <c r="AKE112" s="12"/>
      <c r="AKF112" s="12"/>
      <c r="AKG112" s="12"/>
      <c r="AKH112" s="12"/>
      <c r="AKI112" s="12"/>
      <c r="AKJ112" s="12"/>
      <c r="AKK112" s="12"/>
      <c r="AKL112" s="12"/>
      <c r="AKM112" s="12"/>
      <c r="AKN112" s="12"/>
      <c r="AKO112" s="12"/>
      <c r="AKP112" s="12"/>
      <c r="AKQ112" s="12"/>
      <c r="AKR112" s="12"/>
      <c r="AKS112" s="12"/>
      <c r="AKT112" s="12"/>
      <c r="AKU112" s="12"/>
      <c r="AKV112" s="12"/>
      <c r="AKW112" s="12"/>
      <c r="AKX112" s="12"/>
      <c r="AKY112" s="12"/>
      <c r="AKZ112" s="12"/>
      <c r="ALA112" s="12"/>
      <c r="ALB112" s="12"/>
      <c r="ALC112" s="12"/>
      <c r="ALD112" s="12"/>
      <c r="ALE112" s="12"/>
      <c r="ALF112" s="12"/>
      <c r="ALG112" s="12"/>
      <c r="ALH112" s="12"/>
      <c r="ALI112" s="12"/>
      <c r="ALJ112" s="12"/>
      <c r="ALK112" s="12"/>
      <c r="ALL112" s="12"/>
      <c r="ALM112" s="12"/>
      <c r="ALN112" s="12"/>
      <c r="ALO112" s="12"/>
      <c r="ALP112" s="12"/>
      <c r="ALQ112" s="12"/>
      <c r="ALR112" s="12"/>
      <c r="ALS112" s="12"/>
      <c r="ALT112" s="12"/>
      <c r="ALU112" s="12"/>
      <c r="ALV112" s="12"/>
      <c r="ALW112" s="12"/>
      <c r="ALX112" s="12"/>
      <c r="ALY112" s="12"/>
      <c r="ALZ112" s="12"/>
      <c r="AMA112" s="12"/>
      <c r="AMB112" s="12"/>
      <c r="AMC112" s="12"/>
      <c r="AMD112" s="12"/>
      <c r="AME112" s="12"/>
      <c r="AMF112" s="12"/>
      <c r="AMG112" s="12"/>
      <c r="AMH112" s="12"/>
      <c r="AMI112" s="12"/>
      <c r="AMJ112" s="12"/>
    </row>
    <row r="113" spans="1:1024" ht="21.75" customHeight="1">
      <c r="A113" s="187">
        <v>3</v>
      </c>
      <c r="B113" s="139" t="s">
        <v>135</v>
      </c>
      <c r="C113" s="18"/>
      <c r="D113" s="18" t="s">
        <v>124</v>
      </c>
      <c r="E113" s="89">
        <v>1</v>
      </c>
      <c r="F113" s="82"/>
      <c r="G113" s="18"/>
      <c r="H113" s="41">
        <f>E113*G113</f>
        <v>0</v>
      </c>
      <c r="I113" s="18">
        <v>10000</v>
      </c>
      <c r="J113" s="41">
        <f>E113*I113</f>
        <v>10000</v>
      </c>
      <c r="K113" s="41">
        <f>H113+J113</f>
        <v>10000</v>
      </c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  <c r="DA113" s="12"/>
      <c r="DB113" s="12"/>
      <c r="DC113" s="12"/>
      <c r="DD113" s="12"/>
      <c r="DE113" s="12"/>
      <c r="DF113" s="12"/>
      <c r="DG113" s="12"/>
      <c r="DH113" s="12"/>
      <c r="DI113" s="12"/>
      <c r="DJ113" s="12"/>
      <c r="DK113" s="12"/>
      <c r="DL113" s="12"/>
      <c r="DM113" s="12"/>
      <c r="DN113" s="12"/>
      <c r="DO113" s="12"/>
      <c r="DP113" s="12"/>
      <c r="DQ113" s="12"/>
      <c r="DR113" s="12"/>
      <c r="DS113" s="12"/>
      <c r="DT113" s="12"/>
      <c r="DU113" s="12"/>
      <c r="DV113" s="12"/>
      <c r="DW113" s="12"/>
      <c r="DX113" s="12"/>
      <c r="DY113" s="12"/>
      <c r="DZ113" s="12"/>
      <c r="EA113" s="12"/>
      <c r="EB113" s="12"/>
      <c r="EC113" s="12"/>
      <c r="ED113" s="12"/>
      <c r="EE113" s="12"/>
      <c r="EF113" s="12"/>
      <c r="EG113" s="12"/>
      <c r="EH113" s="12"/>
      <c r="EI113" s="12"/>
      <c r="EJ113" s="12"/>
      <c r="EK113" s="12"/>
      <c r="EL113" s="12"/>
      <c r="EM113" s="12"/>
      <c r="EN113" s="12"/>
      <c r="EO113" s="12"/>
      <c r="EP113" s="12"/>
      <c r="EQ113" s="12"/>
      <c r="ER113" s="12"/>
      <c r="ES113" s="12"/>
      <c r="ET113" s="12"/>
      <c r="EU113" s="12"/>
      <c r="EV113" s="12"/>
      <c r="EW113" s="12"/>
      <c r="EX113" s="12"/>
      <c r="EY113" s="12"/>
      <c r="EZ113" s="12"/>
      <c r="FA113" s="12"/>
      <c r="FB113" s="12"/>
      <c r="FC113" s="12"/>
      <c r="FD113" s="12"/>
      <c r="FE113" s="12"/>
      <c r="FF113" s="12"/>
      <c r="FG113" s="12"/>
      <c r="FH113" s="12"/>
      <c r="FI113" s="12"/>
      <c r="FJ113" s="12"/>
      <c r="FK113" s="12"/>
      <c r="FL113" s="12"/>
      <c r="FM113" s="12"/>
      <c r="FN113" s="12"/>
      <c r="FO113" s="12"/>
      <c r="FP113" s="12"/>
      <c r="FQ113" s="12"/>
      <c r="FR113" s="12"/>
      <c r="FS113" s="12"/>
      <c r="FT113" s="12"/>
      <c r="FU113" s="12"/>
      <c r="FV113" s="12"/>
      <c r="FW113" s="12"/>
      <c r="FX113" s="12"/>
      <c r="FY113" s="12"/>
      <c r="FZ113" s="12"/>
      <c r="GA113" s="12"/>
      <c r="GB113" s="12"/>
      <c r="GC113" s="12"/>
      <c r="GD113" s="12"/>
      <c r="GE113" s="12"/>
      <c r="GF113" s="12"/>
      <c r="GG113" s="12"/>
      <c r="GH113" s="12"/>
      <c r="GI113" s="12"/>
      <c r="GJ113" s="12"/>
      <c r="GK113" s="12"/>
      <c r="GL113" s="12"/>
      <c r="GM113" s="12"/>
      <c r="GN113" s="12"/>
      <c r="GO113" s="12"/>
      <c r="GP113" s="12"/>
      <c r="GQ113" s="12"/>
      <c r="GR113" s="12"/>
      <c r="GS113" s="12"/>
      <c r="GT113" s="12"/>
      <c r="GU113" s="12"/>
      <c r="GV113" s="12"/>
      <c r="GW113" s="12"/>
      <c r="GX113" s="12"/>
      <c r="GY113" s="12"/>
      <c r="GZ113" s="12"/>
      <c r="HA113" s="12"/>
      <c r="HB113" s="12"/>
      <c r="HC113" s="12"/>
      <c r="HD113" s="12"/>
      <c r="HE113" s="12"/>
      <c r="HF113" s="12"/>
      <c r="HG113" s="12"/>
      <c r="HH113" s="12"/>
      <c r="HI113" s="12"/>
      <c r="HJ113" s="12"/>
      <c r="HK113" s="12"/>
      <c r="HL113" s="12"/>
      <c r="HM113" s="12"/>
      <c r="HN113" s="12"/>
      <c r="HO113" s="12"/>
      <c r="HP113" s="12"/>
      <c r="HQ113" s="12"/>
      <c r="HR113" s="12"/>
      <c r="HS113" s="12"/>
      <c r="HT113" s="12"/>
      <c r="HU113" s="12"/>
      <c r="HV113" s="12"/>
      <c r="HW113" s="12"/>
      <c r="HX113" s="12"/>
      <c r="HY113" s="12"/>
      <c r="HZ113" s="12"/>
      <c r="IA113" s="12"/>
      <c r="IB113" s="12"/>
      <c r="IC113" s="12"/>
      <c r="ID113" s="12"/>
      <c r="IE113" s="12"/>
      <c r="IF113" s="12"/>
      <c r="IG113" s="12"/>
      <c r="IH113" s="12"/>
      <c r="II113" s="12"/>
      <c r="IJ113" s="12"/>
      <c r="IK113" s="12"/>
      <c r="IL113" s="12"/>
      <c r="IM113" s="12"/>
      <c r="IN113" s="12"/>
      <c r="IO113" s="12"/>
      <c r="IP113" s="12"/>
      <c r="IQ113" s="12"/>
      <c r="IR113" s="12"/>
      <c r="IS113" s="12"/>
      <c r="IT113" s="12"/>
      <c r="IU113" s="12"/>
      <c r="IV113" s="12"/>
      <c r="IW113" s="12"/>
      <c r="IX113" s="12"/>
      <c r="IY113" s="12"/>
      <c r="IZ113" s="12"/>
      <c r="JA113" s="12"/>
      <c r="JB113" s="12"/>
      <c r="JC113" s="12"/>
      <c r="JD113" s="12"/>
      <c r="JE113" s="12"/>
      <c r="JF113" s="12"/>
      <c r="JG113" s="12"/>
      <c r="JH113" s="12"/>
      <c r="JI113" s="12"/>
      <c r="JJ113" s="12"/>
      <c r="JK113" s="12"/>
      <c r="JL113" s="12"/>
      <c r="JM113" s="12"/>
      <c r="JN113" s="12"/>
      <c r="JO113" s="12"/>
      <c r="JP113" s="12"/>
      <c r="JQ113" s="12"/>
      <c r="JR113" s="12"/>
      <c r="JS113" s="12"/>
      <c r="JT113" s="12"/>
      <c r="JU113" s="12"/>
      <c r="JV113" s="12"/>
      <c r="JW113" s="12"/>
      <c r="JX113" s="12"/>
      <c r="JY113" s="12"/>
      <c r="JZ113" s="12"/>
      <c r="KA113" s="12"/>
      <c r="KB113" s="12"/>
      <c r="KC113" s="12"/>
      <c r="KD113" s="12"/>
      <c r="KE113" s="12"/>
      <c r="KF113" s="12"/>
      <c r="KG113" s="12"/>
      <c r="KH113" s="12"/>
      <c r="KI113" s="12"/>
      <c r="KJ113" s="12"/>
      <c r="KK113" s="12"/>
      <c r="KL113" s="12"/>
      <c r="KM113" s="12"/>
      <c r="KN113" s="12"/>
      <c r="KO113" s="12"/>
      <c r="KP113" s="12"/>
      <c r="KQ113" s="12"/>
      <c r="KR113" s="12"/>
      <c r="KS113" s="12"/>
      <c r="KT113" s="12"/>
      <c r="KU113" s="12"/>
      <c r="KV113" s="12"/>
      <c r="KW113" s="12"/>
      <c r="KX113" s="12"/>
      <c r="KY113" s="12"/>
      <c r="KZ113" s="12"/>
      <c r="LA113" s="12"/>
      <c r="LB113" s="12"/>
      <c r="LC113" s="12"/>
      <c r="LD113" s="12"/>
      <c r="LE113" s="12"/>
      <c r="LF113" s="12"/>
      <c r="LG113" s="12"/>
      <c r="LH113" s="12"/>
      <c r="LI113" s="12"/>
      <c r="LJ113" s="12"/>
      <c r="LK113" s="12"/>
      <c r="LL113" s="12"/>
      <c r="LM113" s="12"/>
      <c r="LN113" s="12"/>
      <c r="LO113" s="12"/>
      <c r="LP113" s="12"/>
      <c r="LQ113" s="12"/>
      <c r="LR113" s="12"/>
      <c r="LS113" s="12"/>
      <c r="LT113" s="12"/>
      <c r="LU113" s="12"/>
      <c r="LV113" s="12"/>
      <c r="LW113" s="12"/>
      <c r="LX113" s="12"/>
      <c r="LY113" s="12"/>
      <c r="LZ113" s="12"/>
      <c r="MA113" s="12"/>
      <c r="MB113" s="12"/>
      <c r="MC113" s="12"/>
      <c r="MD113" s="12"/>
      <c r="ME113" s="12"/>
      <c r="MF113" s="12"/>
      <c r="MG113" s="12"/>
      <c r="MH113" s="12"/>
      <c r="MI113" s="12"/>
      <c r="MJ113" s="12"/>
      <c r="MK113" s="12"/>
      <c r="ML113" s="12"/>
      <c r="MM113" s="12"/>
      <c r="MN113" s="12"/>
      <c r="MO113" s="12"/>
      <c r="MP113" s="12"/>
      <c r="MQ113" s="12"/>
      <c r="MR113" s="12"/>
      <c r="MS113" s="12"/>
      <c r="MT113" s="12"/>
      <c r="MU113" s="12"/>
      <c r="MV113" s="12"/>
      <c r="MW113" s="12"/>
      <c r="MX113" s="12"/>
      <c r="MY113" s="12"/>
      <c r="MZ113" s="12"/>
      <c r="NA113" s="12"/>
      <c r="NB113" s="12"/>
      <c r="NC113" s="12"/>
      <c r="ND113" s="12"/>
      <c r="NE113" s="12"/>
      <c r="NF113" s="12"/>
      <c r="NG113" s="12"/>
      <c r="NH113" s="12"/>
      <c r="NI113" s="12"/>
      <c r="NJ113" s="12"/>
      <c r="NK113" s="12"/>
      <c r="NL113" s="12"/>
      <c r="NM113" s="12"/>
      <c r="NN113" s="12"/>
      <c r="NO113" s="12"/>
      <c r="NP113" s="12"/>
      <c r="NQ113" s="12"/>
      <c r="NR113" s="12"/>
      <c r="NS113" s="12"/>
      <c r="NT113" s="12"/>
      <c r="NU113" s="12"/>
      <c r="NV113" s="12"/>
      <c r="NW113" s="12"/>
      <c r="NX113" s="12"/>
      <c r="NY113" s="12"/>
      <c r="NZ113" s="12"/>
      <c r="OA113" s="12"/>
      <c r="OB113" s="12"/>
      <c r="OC113" s="12"/>
      <c r="OD113" s="12"/>
      <c r="OE113" s="12"/>
      <c r="OF113" s="12"/>
      <c r="OG113" s="12"/>
      <c r="OH113" s="12"/>
      <c r="OI113" s="12"/>
      <c r="OJ113" s="12"/>
      <c r="OK113" s="12"/>
      <c r="OL113" s="12"/>
      <c r="OM113" s="12"/>
      <c r="ON113" s="12"/>
      <c r="OO113" s="12"/>
      <c r="OP113" s="12"/>
      <c r="OQ113" s="12"/>
      <c r="OR113" s="12"/>
      <c r="OS113" s="12"/>
      <c r="OT113" s="12"/>
      <c r="OU113" s="12"/>
      <c r="OV113" s="12"/>
      <c r="OW113" s="12"/>
      <c r="OX113" s="12"/>
      <c r="OY113" s="12"/>
      <c r="OZ113" s="12"/>
      <c r="PA113" s="12"/>
      <c r="PB113" s="12"/>
      <c r="PC113" s="12"/>
      <c r="PD113" s="12"/>
      <c r="PE113" s="12"/>
      <c r="PF113" s="12"/>
      <c r="PG113" s="12"/>
      <c r="PH113" s="12"/>
      <c r="PI113" s="12"/>
      <c r="PJ113" s="12"/>
      <c r="PK113" s="12"/>
      <c r="PL113" s="12"/>
      <c r="PM113" s="12"/>
      <c r="PN113" s="12"/>
      <c r="PO113" s="12"/>
      <c r="PP113" s="12"/>
      <c r="PQ113" s="12"/>
      <c r="PR113" s="12"/>
      <c r="PS113" s="12"/>
      <c r="PT113" s="12"/>
      <c r="PU113" s="12"/>
      <c r="PV113" s="12"/>
      <c r="PW113" s="12"/>
      <c r="PX113" s="12"/>
      <c r="PY113" s="12"/>
      <c r="PZ113" s="12"/>
      <c r="QA113" s="12"/>
      <c r="QB113" s="12"/>
      <c r="QC113" s="12"/>
      <c r="QD113" s="12"/>
      <c r="QE113" s="12"/>
      <c r="QF113" s="12"/>
      <c r="QG113" s="12"/>
      <c r="QH113" s="12"/>
      <c r="QI113" s="12"/>
      <c r="QJ113" s="12"/>
      <c r="QK113" s="12"/>
      <c r="QL113" s="12"/>
      <c r="QM113" s="12"/>
      <c r="QN113" s="12"/>
      <c r="QO113" s="12"/>
      <c r="QP113" s="12"/>
      <c r="QQ113" s="12"/>
      <c r="QR113" s="12"/>
      <c r="QS113" s="12"/>
      <c r="QT113" s="12"/>
      <c r="QU113" s="12"/>
      <c r="QV113" s="12"/>
      <c r="QW113" s="12"/>
      <c r="QX113" s="12"/>
      <c r="QY113" s="12"/>
      <c r="QZ113" s="12"/>
      <c r="RA113" s="12"/>
      <c r="RB113" s="12"/>
      <c r="RC113" s="12"/>
      <c r="RD113" s="12"/>
      <c r="RE113" s="12"/>
      <c r="RF113" s="12"/>
      <c r="RG113" s="12"/>
      <c r="RH113" s="12"/>
      <c r="RI113" s="12"/>
      <c r="RJ113" s="12"/>
      <c r="RK113" s="12"/>
      <c r="RL113" s="12"/>
      <c r="RM113" s="12"/>
      <c r="RN113" s="12"/>
      <c r="RO113" s="12"/>
      <c r="RP113" s="12"/>
      <c r="RQ113" s="12"/>
      <c r="RR113" s="12"/>
      <c r="RS113" s="12"/>
      <c r="RT113" s="12"/>
      <c r="RU113" s="12"/>
      <c r="RV113" s="12"/>
      <c r="RW113" s="12"/>
      <c r="RX113" s="12"/>
      <c r="RY113" s="12"/>
      <c r="RZ113" s="12"/>
      <c r="SA113" s="12"/>
      <c r="SB113" s="12"/>
      <c r="SC113" s="12"/>
      <c r="SD113" s="12"/>
      <c r="SE113" s="12"/>
      <c r="SF113" s="12"/>
      <c r="SG113" s="12"/>
      <c r="SH113" s="12"/>
      <c r="SI113" s="12"/>
      <c r="SJ113" s="12"/>
      <c r="SK113" s="12"/>
      <c r="SL113" s="12"/>
      <c r="SM113" s="12"/>
      <c r="SN113" s="12"/>
      <c r="SO113" s="12"/>
      <c r="SP113" s="12"/>
      <c r="SQ113" s="12"/>
      <c r="SR113" s="12"/>
      <c r="SS113" s="12"/>
      <c r="ST113" s="12"/>
      <c r="SU113" s="12"/>
      <c r="SV113" s="12"/>
      <c r="SW113" s="12"/>
      <c r="SX113" s="12"/>
      <c r="SY113" s="12"/>
      <c r="SZ113" s="12"/>
      <c r="TA113" s="12"/>
      <c r="TB113" s="12"/>
      <c r="TC113" s="12"/>
      <c r="TD113" s="12"/>
      <c r="TE113" s="12"/>
      <c r="TF113" s="12"/>
      <c r="TG113" s="12"/>
      <c r="TH113" s="12"/>
      <c r="TI113" s="12"/>
      <c r="TJ113" s="12"/>
      <c r="TK113" s="12"/>
      <c r="TL113" s="12"/>
      <c r="TM113" s="12"/>
      <c r="TN113" s="12"/>
      <c r="TO113" s="12"/>
      <c r="TP113" s="12"/>
      <c r="TQ113" s="12"/>
      <c r="TR113" s="12"/>
      <c r="TS113" s="12"/>
      <c r="TT113" s="12"/>
      <c r="TU113" s="12"/>
      <c r="TV113" s="12"/>
      <c r="TW113" s="12"/>
      <c r="TX113" s="12"/>
      <c r="TY113" s="12"/>
      <c r="TZ113" s="12"/>
      <c r="UA113" s="12"/>
      <c r="UB113" s="12"/>
      <c r="UC113" s="12"/>
      <c r="UD113" s="12"/>
      <c r="UE113" s="12"/>
      <c r="UF113" s="12"/>
      <c r="UG113" s="12"/>
      <c r="UH113" s="12"/>
      <c r="UI113" s="12"/>
      <c r="UJ113" s="12"/>
      <c r="UK113" s="12"/>
      <c r="UL113" s="12"/>
      <c r="UM113" s="12"/>
      <c r="UN113" s="12"/>
      <c r="UO113" s="12"/>
      <c r="UP113" s="12"/>
      <c r="UQ113" s="12"/>
      <c r="UR113" s="12"/>
      <c r="US113" s="12"/>
      <c r="UT113" s="12"/>
      <c r="UU113" s="12"/>
      <c r="UV113" s="12"/>
      <c r="UW113" s="12"/>
      <c r="UX113" s="12"/>
      <c r="UY113" s="12"/>
      <c r="UZ113" s="12"/>
      <c r="VA113" s="12"/>
      <c r="VB113" s="12"/>
      <c r="VC113" s="12"/>
      <c r="VD113" s="12"/>
      <c r="VE113" s="12"/>
      <c r="VF113" s="12"/>
      <c r="VG113" s="12"/>
      <c r="VH113" s="12"/>
      <c r="VI113" s="12"/>
      <c r="VJ113" s="12"/>
      <c r="VK113" s="12"/>
      <c r="VL113" s="12"/>
      <c r="VM113" s="12"/>
      <c r="VN113" s="12"/>
      <c r="VO113" s="12"/>
      <c r="VP113" s="12"/>
      <c r="VQ113" s="12"/>
      <c r="VR113" s="12"/>
      <c r="VS113" s="12"/>
      <c r="VT113" s="12"/>
      <c r="VU113" s="12"/>
      <c r="VV113" s="12"/>
      <c r="VW113" s="12"/>
      <c r="VX113" s="12"/>
      <c r="VY113" s="12"/>
      <c r="VZ113" s="12"/>
      <c r="WA113" s="12"/>
      <c r="WB113" s="12"/>
      <c r="WC113" s="12"/>
      <c r="WD113" s="12"/>
      <c r="WE113" s="12"/>
      <c r="WF113" s="12"/>
      <c r="WG113" s="12"/>
      <c r="WH113" s="12"/>
      <c r="WI113" s="12"/>
      <c r="WJ113" s="12"/>
      <c r="WK113" s="12"/>
      <c r="WL113" s="12"/>
      <c r="WM113" s="12"/>
      <c r="WN113" s="12"/>
      <c r="WO113" s="12"/>
      <c r="WP113" s="12"/>
      <c r="WQ113" s="12"/>
      <c r="WR113" s="12"/>
      <c r="WS113" s="12"/>
      <c r="WT113" s="12"/>
      <c r="WU113" s="12"/>
      <c r="WV113" s="12"/>
      <c r="WW113" s="12"/>
      <c r="WX113" s="12"/>
      <c r="WY113" s="12"/>
      <c r="WZ113" s="12"/>
      <c r="XA113" s="12"/>
      <c r="XB113" s="12"/>
      <c r="XC113" s="12"/>
      <c r="XD113" s="12"/>
      <c r="XE113" s="12"/>
      <c r="XF113" s="12"/>
      <c r="XG113" s="12"/>
      <c r="XH113" s="12"/>
      <c r="XI113" s="12"/>
      <c r="XJ113" s="12"/>
      <c r="XK113" s="12"/>
      <c r="XL113" s="12"/>
      <c r="XM113" s="12"/>
      <c r="XN113" s="12"/>
      <c r="XO113" s="12"/>
      <c r="XP113" s="12"/>
      <c r="XQ113" s="12"/>
      <c r="XR113" s="12"/>
      <c r="XS113" s="12"/>
      <c r="XT113" s="12"/>
      <c r="XU113" s="12"/>
      <c r="XV113" s="12"/>
      <c r="XW113" s="12"/>
      <c r="XX113" s="12"/>
      <c r="XY113" s="12"/>
      <c r="XZ113" s="12"/>
      <c r="YA113" s="12"/>
      <c r="YB113" s="12"/>
      <c r="YC113" s="12"/>
      <c r="YD113" s="12"/>
      <c r="YE113" s="12"/>
      <c r="YF113" s="12"/>
      <c r="YG113" s="12"/>
      <c r="YH113" s="12"/>
      <c r="YI113" s="12"/>
      <c r="YJ113" s="12"/>
      <c r="YK113" s="12"/>
      <c r="YL113" s="12"/>
      <c r="YM113" s="12"/>
      <c r="YN113" s="12"/>
      <c r="YO113" s="12"/>
      <c r="YP113" s="12"/>
      <c r="YQ113" s="12"/>
      <c r="YR113" s="12"/>
      <c r="YS113" s="12"/>
      <c r="YT113" s="12"/>
      <c r="YU113" s="12"/>
      <c r="YV113" s="12"/>
      <c r="YW113" s="12"/>
      <c r="YX113" s="12"/>
      <c r="YY113" s="12"/>
      <c r="YZ113" s="12"/>
      <c r="ZA113" s="12"/>
      <c r="ZB113" s="12"/>
      <c r="ZC113" s="12"/>
      <c r="ZD113" s="12"/>
      <c r="ZE113" s="12"/>
      <c r="ZF113" s="12"/>
      <c r="ZG113" s="12"/>
      <c r="ZH113" s="12"/>
      <c r="ZI113" s="12"/>
      <c r="ZJ113" s="12"/>
      <c r="ZK113" s="12"/>
      <c r="ZL113" s="12"/>
      <c r="ZM113" s="12"/>
      <c r="ZN113" s="12"/>
      <c r="ZO113" s="12"/>
      <c r="ZP113" s="12"/>
      <c r="ZQ113" s="12"/>
      <c r="ZR113" s="12"/>
      <c r="ZS113" s="12"/>
      <c r="ZT113" s="12"/>
      <c r="ZU113" s="12"/>
      <c r="ZV113" s="12"/>
      <c r="ZW113" s="12"/>
      <c r="ZX113" s="12"/>
      <c r="ZY113" s="12"/>
      <c r="ZZ113" s="12"/>
      <c r="AAA113" s="12"/>
      <c r="AAB113" s="12"/>
      <c r="AAC113" s="12"/>
      <c r="AAD113" s="12"/>
      <c r="AAE113" s="12"/>
      <c r="AAF113" s="12"/>
      <c r="AAG113" s="12"/>
      <c r="AAH113" s="12"/>
      <c r="AAI113" s="12"/>
      <c r="AAJ113" s="12"/>
      <c r="AAK113" s="12"/>
      <c r="AAL113" s="12"/>
      <c r="AAM113" s="12"/>
      <c r="AAN113" s="12"/>
      <c r="AAO113" s="12"/>
      <c r="AAP113" s="12"/>
      <c r="AAQ113" s="12"/>
      <c r="AAR113" s="12"/>
      <c r="AAS113" s="12"/>
      <c r="AAT113" s="12"/>
      <c r="AAU113" s="12"/>
      <c r="AAV113" s="12"/>
      <c r="AAW113" s="12"/>
      <c r="AAX113" s="12"/>
      <c r="AAY113" s="12"/>
      <c r="AAZ113" s="12"/>
      <c r="ABA113" s="12"/>
      <c r="ABB113" s="12"/>
      <c r="ABC113" s="12"/>
      <c r="ABD113" s="12"/>
      <c r="ABE113" s="12"/>
      <c r="ABF113" s="12"/>
      <c r="ABG113" s="12"/>
      <c r="ABH113" s="12"/>
      <c r="ABI113" s="12"/>
      <c r="ABJ113" s="12"/>
      <c r="ABK113" s="12"/>
      <c r="ABL113" s="12"/>
      <c r="ABM113" s="12"/>
      <c r="ABN113" s="12"/>
      <c r="ABO113" s="12"/>
      <c r="ABP113" s="12"/>
      <c r="ABQ113" s="12"/>
      <c r="ABR113" s="12"/>
      <c r="ABS113" s="12"/>
      <c r="ABT113" s="12"/>
      <c r="ABU113" s="12"/>
      <c r="ABV113" s="12"/>
      <c r="ABW113" s="12"/>
      <c r="ABX113" s="12"/>
      <c r="ABY113" s="12"/>
      <c r="ABZ113" s="12"/>
      <c r="ACA113" s="12"/>
      <c r="ACB113" s="12"/>
      <c r="ACC113" s="12"/>
      <c r="ACD113" s="12"/>
      <c r="ACE113" s="12"/>
      <c r="ACF113" s="12"/>
      <c r="ACG113" s="12"/>
      <c r="ACH113" s="12"/>
      <c r="ACI113" s="12"/>
      <c r="ACJ113" s="12"/>
      <c r="ACK113" s="12"/>
      <c r="ACL113" s="12"/>
      <c r="ACM113" s="12"/>
      <c r="ACN113" s="12"/>
      <c r="ACO113" s="12"/>
      <c r="ACP113" s="12"/>
      <c r="ACQ113" s="12"/>
      <c r="ACR113" s="12"/>
      <c r="ACS113" s="12"/>
      <c r="ACT113" s="12"/>
      <c r="ACU113" s="12"/>
      <c r="ACV113" s="12"/>
      <c r="ACW113" s="12"/>
      <c r="ACX113" s="12"/>
      <c r="ACY113" s="12"/>
      <c r="ACZ113" s="12"/>
      <c r="ADA113" s="12"/>
      <c r="ADB113" s="12"/>
      <c r="ADC113" s="12"/>
      <c r="ADD113" s="12"/>
      <c r="ADE113" s="12"/>
      <c r="ADF113" s="12"/>
      <c r="ADG113" s="12"/>
      <c r="ADH113" s="12"/>
      <c r="ADI113" s="12"/>
      <c r="ADJ113" s="12"/>
      <c r="ADK113" s="12"/>
      <c r="ADL113" s="12"/>
      <c r="ADM113" s="12"/>
      <c r="ADN113" s="12"/>
      <c r="ADO113" s="12"/>
      <c r="ADP113" s="12"/>
      <c r="ADQ113" s="12"/>
      <c r="ADR113" s="12"/>
      <c r="ADS113" s="12"/>
      <c r="ADT113" s="12"/>
      <c r="ADU113" s="12"/>
      <c r="ADV113" s="12"/>
      <c r="ADW113" s="12"/>
      <c r="ADX113" s="12"/>
      <c r="ADY113" s="12"/>
      <c r="ADZ113" s="12"/>
      <c r="AEA113" s="12"/>
      <c r="AEB113" s="12"/>
      <c r="AEC113" s="12"/>
      <c r="AED113" s="12"/>
      <c r="AEE113" s="12"/>
      <c r="AEF113" s="12"/>
      <c r="AEG113" s="12"/>
      <c r="AEH113" s="12"/>
      <c r="AEI113" s="12"/>
      <c r="AEJ113" s="12"/>
      <c r="AEK113" s="12"/>
      <c r="AEL113" s="12"/>
      <c r="AEM113" s="12"/>
      <c r="AEN113" s="12"/>
      <c r="AEO113" s="12"/>
      <c r="AEP113" s="12"/>
      <c r="AEQ113" s="12"/>
      <c r="AER113" s="12"/>
      <c r="AES113" s="12"/>
      <c r="AET113" s="12"/>
      <c r="AEU113" s="12"/>
      <c r="AEV113" s="12"/>
      <c r="AEW113" s="12"/>
      <c r="AEX113" s="12"/>
      <c r="AEY113" s="12"/>
      <c r="AEZ113" s="12"/>
      <c r="AFA113" s="12"/>
      <c r="AFB113" s="12"/>
      <c r="AFC113" s="12"/>
      <c r="AFD113" s="12"/>
      <c r="AFE113" s="12"/>
      <c r="AFF113" s="12"/>
      <c r="AFG113" s="12"/>
      <c r="AFH113" s="12"/>
      <c r="AFI113" s="12"/>
      <c r="AFJ113" s="12"/>
      <c r="AFK113" s="12"/>
      <c r="AFL113" s="12"/>
      <c r="AFM113" s="12"/>
      <c r="AFN113" s="12"/>
      <c r="AFO113" s="12"/>
      <c r="AFP113" s="12"/>
      <c r="AFQ113" s="12"/>
      <c r="AFR113" s="12"/>
      <c r="AFS113" s="12"/>
      <c r="AFT113" s="12"/>
      <c r="AFU113" s="12"/>
      <c r="AFV113" s="12"/>
      <c r="AFW113" s="12"/>
      <c r="AFX113" s="12"/>
      <c r="AFY113" s="12"/>
      <c r="AFZ113" s="12"/>
      <c r="AGA113" s="12"/>
      <c r="AGB113" s="12"/>
      <c r="AGC113" s="12"/>
      <c r="AGD113" s="12"/>
      <c r="AGE113" s="12"/>
      <c r="AGF113" s="12"/>
      <c r="AGG113" s="12"/>
      <c r="AGH113" s="12"/>
      <c r="AGI113" s="12"/>
      <c r="AGJ113" s="12"/>
      <c r="AGK113" s="12"/>
      <c r="AGL113" s="12"/>
      <c r="AGM113" s="12"/>
      <c r="AGN113" s="12"/>
      <c r="AGO113" s="12"/>
      <c r="AGP113" s="12"/>
      <c r="AGQ113" s="12"/>
      <c r="AGR113" s="12"/>
      <c r="AGS113" s="12"/>
      <c r="AGT113" s="12"/>
      <c r="AGU113" s="12"/>
      <c r="AGV113" s="12"/>
      <c r="AGW113" s="12"/>
      <c r="AGX113" s="12"/>
      <c r="AGY113" s="12"/>
      <c r="AGZ113" s="12"/>
      <c r="AHA113" s="12"/>
      <c r="AHB113" s="12"/>
      <c r="AHC113" s="12"/>
      <c r="AHD113" s="12"/>
      <c r="AHE113" s="12"/>
      <c r="AHF113" s="12"/>
      <c r="AHG113" s="12"/>
      <c r="AHH113" s="12"/>
      <c r="AHI113" s="12"/>
      <c r="AHJ113" s="12"/>
      <c r="AHK113" s="12"/>
      <c r="AHL113" s="12"/>
      <c r="AHM113" s="12"/>
      <c r="AHN113" s="12"/>
      <c r="AHO113" s="12"/>
      <c r="AHP113" s="12"/>
      <c r="AHQ113" s="12"/>
      <c r="AHR113" s="12"/>
      <c r="AHS113" s="12"/>
      <c r="AHT113" s="12"/>
      <c r="AHU113" s="12"/>
      <c r="AHV113" s="12"/>
      <c r="AHW113" s="12"/>
      <c r="AHX113" s="12"/>
      <c r="AHY113" s="12"/>
      <c r="AHZ113" s="12"/>
      <c r="AIA113" s="12"/>
      <c r="AIB113" s="12"/>
      <c r="AIC113" s="12"/>
      <c r="AID113" s="12"/>
      <c r="AIE113" s="12"/>
      <c r="AIF113" s="12"/>
      <c r="AIG113" s="12"/>
      <c r="AIH113" s="12"/>
      <c r="AII113" s="12"/>
      <c r="AIJ113" s="12"/>
      <c r="AIK113" s="12"/>
      <c r="AIL113" s="12"/>
      <c r="AIM113" s="12"/>
      <c r="AIN113" s="12"/>
      <c r="AIO113" s="12"/>
      <c r="AIP113" s="12"/>
      <c r="AIQ113" s="12"/>
      <c r="AIR113" s="12"/>
      <c r="AIS113" s="12"/>
      <c r="AIT113" s="12"/>
      <c r="AIU113" s="12"/>
      <c r="AIV113" s="12"/>
      <c r="AIW113" s="12"/>
      <c r="AIX113" s="12"/>
      <c r="AIY113" s="12"/>
      <c r="AIZ113" s="12"/>
      <c r="AJA113" s="12"/>
      <c r="AJB113" s="12"/>
      <c r="AJC113" s="12"/>
      <c r="AJD113" s="12"/>
      <c r="AJE113" s="12"/>
      <c r="AJF113" s="12"/>
      <c r="AJG113" s="12"/>
      <c r="AJH113" s="12"/>
      <c r="AJI113" s="12"/>
      <c r="AJJ113" s="12"/>
      <c r="AJK113" s="12"/>
      <c r="AJL113" s="12"/>
      <c r="AJM113" s="12"/>
      <c r="AJN113" s="12"/>
      <c r="AJO113" s="12"/>
      <c r="AJP113" s="12"/>
      <c r="AJQ113" s="12"/>
      <c r="AJR113" s="12"/>
      <c r="AJS113" s="12"/>
      <c r="AJT113" s="12"/>
      <c r="AJU113" s="12"/>
      <c r="AJV113" s="12"/>
      <c r="AJW113" s="12"/>
      <c r="AJX113" s="12"/>
      <c r="AJY113" s="12"/>
      <c r="AJZ113" s="12"/>
      <c r="AKA113" s="12"/>
      <c r="AKB113" s="12"/>
      <c r="AKC113" s="12"/>
      <c r="AKD113" s="12"/>
      <c r="AKE113" s="12"/>
      <c r="AKF113" s="12"/>
      <c r="AKG113" s="12"/>
      <c r="AKH113" s="12"/>
      <c r="AKI113" s="12"/>
      <c r="AKJ113" s="12"/>
      <c r="AKK113" s="12"/>
      <c r="AKL113" s="12"/>
      <c r="AKM113" s="12"/>
      <c r="AKN113" s="12"/>
      <c r="AKO113" s="12"/>
      <c r="AKP113" s="12"/>
      <c r="AKQ113" s="12"/>
      <c r="AKR113" s="12"/>
      <c r="AKS113" s="12"/>
      <c r="AKT113" s="12"/>
      <c r="AKU113" s="12"/>
      <c r="AKV113" s="12"/>
      <c r="AKW113" s="12"/>
      <c r="AKX113" s="12"/>
      <c r="AKY113" s="12"/>
      <c r="AKZ113" s="12"/>
      <c r="ALA113" s="12"/>
      <c r="ALB113" s="12"/>
      <c r="ALC113" s="12"/>
      <c r="ALD113" s="12"/>
      <c r="ALE113" s="12"/>
      <c r="ALF113" s="12"/>
      <c r="ALG113" s="12"/>
      <c r="ALH113" s="12"/>
      <c r="ALI113" s="12"/>
      <c r="ALJ113" s="12"/>
      <c r="ALK113" s="12"/>
      <c r="ALL113" s="12"/>
      <c r="ALM113" s="12"/>
      <c r="ALN113" s="12"/>
      <c r="ALO113" s="12"/>
      <c r="ALP113" s="12"/>
      <c r="ALQ113" s="12"/>
      <c r="ALR113" s="12"/>
      <c r="ALS113" s="12"/>
      <c r="ALT113" s="12"/>
      <c r="ALU113" s="12"/>
      <c r="ALV113" s="12"/>
      <c r="ALW113" s="12"/>
      <c r="ALX113" s="12"/>
      <c r="ALY113" s="12"/>
      <c r="ALZ113" s="12"/>
      <c r="AMA113" s="12"/>
      <c r="AMB113" s="12"/>
      <c r="AMC113" s="12"/>
      <c r="AMD113" s="12"/>
      <c r="AME113" s="12"/>
      <c r="AMF113" s="12"/>
      <c r="AMG113" s="12"/>
      <c r="AMH113" s="12"/>
      <c r="AMI113" s="12"/>
      <c r="AMJ113" s="12"/>
    </row>
    <row r="114" spans="1:1024" ht="16.5" customHeight="1">
      <c r="A114" s="187"/>
      <c r="B114" s="139"/>
      <c r="C114" s="41"/>
      <c r="D114" s="18" t="s">
        <v>124</v>
      </c>
      <c r="E114" s="89"/>
      <c r="F114" s="82"/>
      <c r="G114" s="18"/>
      <c r="H114" s="41"/>
      <c r="I114" s="18"/>
      <c r="J114" s="41"/>
      <c r="K114" s="140"/>
      <c r="L114" s="159"/>
      <c r="M114" s="159"/>
      <c r="N114" s="159"/>
      <c r="O114" s="159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  <c r="DA114" s="12"/>
      <c r="DB114" s="12"/>
      <c r="DC114" s="12"/>
      <c r="DD114" s="12"/>
      <c r="DE114" s="12"/>
      <c r="DF114" s="12"/>
      <c r="DG114" s="12"/>
      <c r="DH114" s="12"/>
      <c r="DI114" s="12"/>
      <c r="DJ114" s="12"/>
      <c r="DK114" s="12"/>
      <c r="DL114" s="12"/>
      <c r="DM114" s="12"/>
      <c r="DN114" s="12"/>
      <c r="DO114" s="12"/>
      <c r="DP114" s="12"/>
      <c r="DQ114" s="12"/>
      <c r="DR114" s="12"/>
      <c r="DS114" s="12"/>
      <c r="DT114" s="12"/>
      <c r="DU114" s="12"/>
      <c r="DV114" s="12"/>
      <c r="DW114" s="12"/>
      <c r="DX114" s="12"/>
      <c r="DY114" s="12"/>
      <c r="DZ114" s="12"/>
      <c r="EA114" s="12"/>
      <c r="EB114" s="12"/>
      <c r="EC114" s="12"/>
      <c r="ED114" s="12"/>
      <c r="EE114" s="12"/>
      <c r="EF114" s="12"/>
      <c r="EG114" s="12"/>
      <c r="EH114" s="12"/>
      <c r="EI114" s="12"/>
      <c r="EJ114" s="12"/>
      <c r="EK114" s="12"/>
      <c r="EL114" s="12"/>
      <c r="EM114" s="12"/>
      <c r="EN114" s="12"/>
      <c r="EO114" s="12"/>
      <c r="EP114" s="12"/>
      <c r="EQ114" s="12"/>
      <c r="ER114" s="12"/>
      <c r="ES114" s="12"/>
      <c r="ET114" s="12"/>
      <c r="EU114" s="12"/>
      <c r="EV114" s="12"/>
      <c r="EW114" s="12"/>
      <c r="EX114" s="12"/>
      <c r="EY114" s="12"/>
      <c r="EZ114" s="12"/>
      <c r="FA114" s="12"/>
      <c r="FB114" s="12"/>
      <c r="FC114" s="12"/>
      <c r="FD114" s="12"/>
      <c r="FE114" s="12"/>
      <c r="FF114" s="12"/>
      <c r="FG114" s="12"/>
      <c r="FH114" s="12"/>
      <c r="FI114" s="12"/>
      <c r="FJ114" s="12"/>
      <c r="FK114" s="12"/>
      <c r="FL114" s="12"/>
      <c r="FM114" s="12"/>
      <c r="FN114" s="12"/>
      <c r="FO114" s="12"/>
      <c r="FP114" s="12"/>
      <c r="FQ114" s="12"/>
      <c r="FR114" s="12"/>
      <c r="FS114" s="12"/>
      <c r="FT114" s="12"/>
      <c r="FU114" s="12"/>
      <c r="FV114" s="12"/>
      <c r="FW114" s="12"/>
      <c r="FX114" s="12"/>
      <c r="FY114" s="12"/>
      <c r="FZ114" s="12"/>
      <c r="GA114" s="12"/>
      <c r="GB114" s="12"/>
      <c r="GC114" s="12"/>
      <c r="GD114" s="12"/>
      <c r="GE114" s="12"/>
      <c r="GF114" s="12"/>
      <c r="GG114" s="12"/>
      <c r="GH114" s="12"/>
      <c r="GI114" s="12"/>
      <c r="GJ114" s="12"/>
      <c r="GK114" s="12"/>
      <c r="GL114" s="12"/>
      <c r="GM114" s="12"/>
      <c r="GN114" s="12"/>
      <c r="GO114" s="12"/>
      <c r="GP114" s="12"/>
      <c r="GQ114" s="12"/>
      <c r="GR114" s="12"/>
      <c r="GS114" s="12"/>
      <c r="GT114" s="12"/>
      <c r="GU114" s="12"/>
      <c r="GV114" s="12"/>
      <c r="GW114" s="12"/>
      <c r="GX114" s="12"/>
      <c r="GY114" s="12"/>
      <c r="GZ114" s="12"/>
      <c r="HA114" s="12"/>
      <c r="HB114" s="12"/>
      <c r="HC114" s="12"/>
      <c r="HD114" s="12"/>
      <c r="HE114" s="12"/>
      <c r="HF114" s="12"/>
      <c r="HG114" s="12"/>
      <c r="HH114" s="12"/>
      <c r="HI114" s="12"/>
      <c r="HJ114" s="12"/>
      <c r="HK114" s="12"/>
      <c r="HL114" s="12"/>
      <c r="HM114" s="12"/>
      <c r="HN114" s="12"/>
      <c r="HO114" s="12"/>
      <c r="HP114" s="12"/>
      <c r="HQ114" s="12"/>
      <c r="HR114" s="12"/>
      <c r="HS114" s="12"/>
      <c r="HT114" s="12"/>
      <c r="HU114" s="12"/>
      <c r="HV114" s="12"/>
      <c r="HW114" s="12"/>
      <c r="HX114" s="12"/>
      <c r="HY114" s="12"/>
      <c r="HZ114" s="12"/>
      <c r="IA114" s="12"/>
      <c r="IB114" s="12"/>
      <c r="IC114" s="12"/>
      <c r="ID114" s="12"/>
      <c r="IE114" s="12"/>
      <c r="IF114" s="12"/>
      <c r="IG114" s="12"/>
      <c r="IH114" s="12"/>
      <c r="II114" s="12"/>
      <c r="IJ114" s="12"/>
      <c r="IK114" s="12"/>
      <c r="IL114" s="12"/>
      <c r="IM114" s="12"/>
      <c r="IN114" s="12"/>
      <c r="IO114" s="12"/>
      <c r="IP114" s="12"/>
      <c r="IQ114" s="12"/>
      <c r="IR114" s="12"/>
      <c r="IS114" s="12"/>
      <c r="IT114" s="12"/>
      <c r="IU114" s="12"/>
      <c r="IV114" s="12"/>
      <c r="IW114" s="12"/>
      <c r="IX114" s="12"/>
      <c r="IY114" s="12"/>
      <c r="IZ114" s="12"/>
      <c r="JA114" s="12"/>
      <c r="JB114" s="12"/>
      <c r="JC114" s="12"/>
      <c r="JD114" s="12"/>
      <c r="JE114" s="12"/>
      <c r="JF114" s="12"/>
      <c r="JG114" s="12"/>
      <c r="JH114" s="12"/>
      <c r="JI114" s="12"/>
      <c r="JJ114" s="12"/>
      <c r="JK114" s="12"/>
      <c r="JL114" s="12"/>
      <c r="JM114" s="12"/>
      <c r="JN114" s="12"/>
      <c r="JO114" s="12"/>
      <c r="JP114" s="12"/>
      <c r="JQ114" s="12"/>
      <c r="JR114" s="12"/>
      <c r="JS114" s="12"/>
      <c r="JT114" s="12"/>
      <c r="JU114" s="12"/>
      <c r="JV114" s="12"/>
      <c r="JW114" s="12"/>
      <c r="JX114" s="12"/>
      <c r="JY114" s="12"/>
      <c r="JZ114" s="12"/>
      <c r="KA114" s="12"/>
      <c r="KB114" s="12"/>
      <c r="KC114" s="12"/>
      <c r="KD114" s="12"/>
      <c r="KE114" s="12"/>
      <c r="KF114" s="12"/>
      <c r="KG114" s="12"/>
      <c r="KH114" s="12"/>
      <c r="KI114" s="12"/>
      <c r="KJ114" s="12"/>
      <c r="KK114" s="12"/>
      <c r="KL114" s="12"/>
      <c r="KM114" s="12"/>
      <c r="KN114" s="12"/>
      <c r="KO114" s="12"/>
      <c r="KP114" s="12"/>
      <c r="KQ114" s="12"/>
      <c r="KR114" s="12"/>
      <c r="KS114" s="12"/>
      <c r="KT114" s="12"/>
      <c r="KU114" s="12"/>
      <c r="KV114" s="12"/>
      <c r="KW114" s="12"/>
      <c r="KX114" s="12"/>
      <c r="KY114" s="12"/>
      <c r="KZ114" s="12"/>
      <c r="LA114" s="12"/>
      <c r="LB114" s="12"/>
      <c r="LC114" s="12"/>
      <c r="LD114" s="12"/>
      <c r="LE114" s="12"/>
      <c r="LF114" s="12"/>
      <c r="LG114" s="12"/>
      <c r="LH114" s="12"/>
      <c r="LI114" s="12"/>
      <c r="LJ114" s="12"/>
      <c r="LK114" s="12"/>
      <c r="LL114" s="12"/>
      <c r="LM114" s="12"/>
      <c r="LN114" s="12"/>
      <c r="LO114" s="12"/>
      <c r="LP114" s="12"/>
      <c r="LQ114" s="12"/>
      <c r="LR114" s="12"/>
      <c r="LS114" s="12"/>
      <c r="LT114" s="12"/>
      <c r="LU114" s="12"/>
      <c r="LV114" s="12"/>
      <c r="LW114" s="12"/>
      <c r="LX114" s="12"/>
      <c r="LY114" s="12"/>
      <c r="LZ114" s="12"/>
      <c r="MA114" s="12"/>
      <c r="MB114" s="12"/>
      <c r="MC114" s="12"/>
      <c r="MD114" s="12"/>
      <c r="ME114" s="12"/>
      <c r="MF114" s="12"/>
      <c r="MG114" s="12"/>
      <c r="MH114" s="12"/>
      <c r="MI114" s="12"/>
      <c r="MJ114" s="12"/>
      <c r="MK114" s="12"/>
      <c r="ML114" s="12"/>
      <c r="MM114" s="12"/>
      <c r="MN114" s="12"/>
      <c r="MO114" s="12"/>
      <c r="MP114" s="12"/>
      <c r="MQ114" s="12"/>
      <c r="MR114" s="12"/>
      <c r="MS114" s="12"/>
      <c r="MT114" s="12"/>
      <c r="MU114" s="12"/>
      <c r="MV114" s="12"/>
      <c r="MW114" s="12"/>
      <c r="MX114" s="12"/>
      <c r="MY114" s="12"/>
      <c r="MZ114" s="12"/>
      <c r="NA114" s="12"/>
      <c r="NB114" s="12"/>
      <c r="NC114" s="12"/>
      <c r="ND114" s="12"/>
      <c r="NE114" s="12"/>
      <c r="NF114" s="12"/>
      <c r="NG114" s="12"/>
      <c r="NH114" s="12"/>
      <c r="NI114" s="12"/>
      <c r="NJ114" s="12"/>
      <c r="NK114" s="12"/>
      <c r="NL114" s="12"/>
      <c r="NM114" s="12"/>
      <c r="NN114" s="12"/>
      <c r="NO114" s="12"/>
      <c r="NP114" s="12"/>
      <c r="NQ114" s="12"/>
      <c r="NR114" s="12"/>
      <c r="NS114" s="12"/>
      <c r="NT114" s="12"/>
      <c r="NU114" s="12"/>
      <c r="NV114" s="12"/>
      <c r="NW114" s="12"/>
      <c r="NX114" s="12"/>
      <c r="NY114" s="12"/>
      <c r="NZ114" s="12"/>
      <c r="OA114" s="12"/>
      <c r="OB114" s="12"/>
      <c r="OC114" s="12"/>
      <c r="OD114" s="12"/>
      <c r="OE114" s="12"/>
      <c r="OF114" s="12"/>
      <c r="OG114" s="12"/>
      <c r="OH114" s="12"/>
      <c r="OI114" s="12"/>
      <c r="OJ114" s="12"/>
      <c r="OK114" s="12"/>
      <c r="OL114" s="12"/>
      <c r="OM114" s="12"/>
      <c r="ON114" s="12"/>
      <c r="OO114" s="12"/>
      <c r="OP114" s="12"/>
      <c r="OQ114" s="12"/>
      <c r="OR114" s="12"/>
      <c r="OS114" s="12"/>
      <c r="OT114" s="12"/>
      <c r="OU114" s="12"/>
      <c r="OV114" s="12"/>
      <c r="OW114" s="12"/>
      <c r="OX114" s="12"/>
      <c r="OY114" s="12"/>
      <c r="OZ114" s="12"/>
      <c r="PA114" s="12"/>
      <c r="PB114" s="12"/>
      <c r="PC114" s="12"/>
      <c r="PD114" s="12"/>
      <c r="PE114" s="12"/>
      <c r="PF114" s="12"/>
      <c r="PG114" s="12"/>
      <c r="PH114" s="12"/>
      <c r="PI114" s="12"/>
      <c r="PJ114" s="12"/>
      <c r="PK114" s="12"/>
      <c r="PL114" s="12"/>
      <c r="PM114" s="12"/>
      <c r="PN114" s="12"/>
      <c r="PO114" s="12"/>
      <c r="PP114" s="12"/>
      <c r="PQ114" s="12"/>
      <c r="PR114" s="12"/>
      <c r="PS114" s="12"/>
      <c r="PT114" s="12"/>
      <c r="PU114" s="12"/>
      <c r="PV114" s="12"/>
      <c r="PW114" s="12"/>
      <c r="PX114" s="12"/>
      <c r="PY114" s="12"/>
      <c r="PZ114" s="12"/>
      <c r="QA114" s="12"/>
      <c r="QB114" s="12"/>
      <c r="QC114" s="12"/>
      <c r="QD114" s="12"/>
      <c r="QE114" s="12"/>
      <c r="QF114" s="12"/>
      <c r="QG114" s="12"/>
      <c r="QH114" s="12"/>
      <c r="QI114" s="12"/>
      <c r="QJ114" s="12"/>
      <c r="QK114" s="12"/>
      <c r="QL114" s="12"/>
      <c r="QM114" s="12"/>
      <c r="QN114" s="12"/>
      <c r="QO114" s="12"/>
      <c r="QP114" s="12"/>
      <c r="QQ114" s="12"/>
      <c r="QR114" s="12"/>
      <c r="QS114" s="12"/>
      <c r="QT114" s="12"/>
      <c r="QU114" s="12"/>
      <c r="QV114" s="12"/>
      <c r="QW114" s="12"/>
      <c r="QX114" s="12"/>
      <c r="QY114" s="12"/>
      <c r="QZ114" s="12"/>
      <c r="RA114" s="12"/>
      <c r="RB114" s="12"/>
      <c r="RC114" s="12"/>
      <c r="RD114" s="12"/>
      <c r="RE114" s="12"/>
      <c r="RF114" s="12"/>
      <c r="RG114" s="12"/>
      <c r="RH114" s="12"/>
      <c r="RI114" s="12"/>
      <c r="RJ114" s="12"/>
      <c r="RK114" s="12"/>
      <c r="RL114" s="12"/>
      <c r="RM114" s="12"/>
      <c r="RN114" s="12"/>
      <c r="RO114" s="12"/>
      <c r="RP114" s="12"/>
      <c r="RQ114" s="12"/>
      <c r="RR114" s="12"/>
      <c r="RS114" s="12"/>
      <c r="RT114" s="12"/>
      <c r="RU114" s="12"/>
      <c r="RV114" s="12"/>
      <c r="RW114" s="12"/>
      <c r="RX114" s="12"/>
      <c r="RY114" s="12"/>
      <c r="RZ114" s="12"/>
      <c r="SA114" s="12"/>
      <c r="SB114" s="12"/>
      <c r="SC114" s="12"/>
      <c r="SD114" s="12"/>
      <c r="SE114" s="12"/>
      <c r="SF114" s="12"/>
      <c r="SG114" s="12"/>
      <c r="SH114" s="12"/>
      <c r="SI114" s="12"/>
      <c r="SJ114" s="12"/>
      <c r="SK114" s="12"/>
      <c r="SL114" s="12"/>
      <c r="SM114" s="12"/>
      <c r="SN114" s="12"/>
      <c r="SO114" s="12"/>
      <c r="SP114" s="12"/>
      <c r="SQ114" s="12"/>
      <c r="SR114" s="12"/>
      <c r="SS114" s="12"/>
      <c r="ST114" s="12"/>
      <c r="SU114" s="12"/>
      <c r="SV114" s="12"/>
      <c r="SW114" s="12"/>
      <c r="SX114" s="12"/>
      <c r="SY114" s="12"/>
      <c r="SZ114" s="12"/>
      <c r="TA114" s="12"/>
      <c r="TB114" s="12"/>
      <c r="TC114" s="12"/>
      <c r="TD114" s="12"/>
      <c r="TE114" s="12"/>
      <c r="TF114" s="12"/>
      <c r="TG114" s="12"/>
      <c r="TH114" s="12"/>
      <c r="TI114" s="12"/>
      <c r="TJ114" s="12"/>
      <c r="TK114" s="12"/>
      <c r="TL114" s="12"/>
      <c r="TM114" s="12"/>
      <c r="TN114" s="12"/>
      <c r="TO114" s="12"/>
      <c r="TP114" s="12"/>
      <c r="TQ114" s="12"/>
      <c r="TR114" s="12"/>
      <c r="TS114" s="12"/>
      <c r="TT114" s="12"/>
      <c r="TU114" s="12"/>
      <c r="TV114" s="12"/>
      <c r="TW114" s="12"/>
      <c r="TX114" s="12"/>
      <c r="TY114" s="12"/>
      <c r="TZ114" s="12"/>
      <c r="UA114" s="12"/>
      <c r="UB114" s="12"/>
      <c r="UC114" s="12"/>
      <c r="UD114" s="12"/>
      <c r="UE114" s="12"/>
      <c r="UF114" s="12"/>
      <c r="UG114" s="12"/>
      <c r="UH114" s="12"/>
      <c r="UI114" s="12"/>
      <c r="UJ114" s="12"/>
      <c r="UK114" s="12"/>
      <c r="UL114" s="12"/>
      <c r="UM114" s="12"/>
      <c r="UN114" s="12"/>
      <c r="UO114" s="12"/>
      <c r="UP114" s="12"/>
      <c r="UQ114" s="12"/>
      <c r="UR114" s="12"/>
      <c r="US114" s="12"/>
      <c r="UT114" s="12"/>
      <c r="UU114" s="12"/>
      <c r="UV114" s="12"/>
      <c r="UW114" s="12"/>
      <c r="UX114" s="12"/>
      <c r="UY114" s="12"/>
      <c r="UZ114" s="12"/>
      <c r="VA114" s="12"/>
      <c r="VB114" s="12"/>
      <c r="VC114" s="12"/>
      <c r="VD114" s="12"/>
      <c r="VE114" s="12"/>
      <c r="VF114" s="12"/>
      <c r="VG114" s="12"/>
      <c r="VH114" s="12"/>
      <c r="VI114" s="12"/>
      <c r="VJ114" s="12"/>
      <c r="VK114" s="12"/>
      <c r="VL114" s="12"/>
      <c r="VM114" s="12"/>
      <c r="VN114" s="12"/>
      <c r="VO114" s="12"/>
      <c r="VP114" s="12"/>
      <c r="VQ114" s="12"/>
      <c r="VR114" s="12"/>
      <c r="VS114" s="12"/>
      <c r="VT114" s="12"/>
      <c r="VU114" s="12"/>
      <c r="VV114" s="12"/>
      <c r="VW114" s="12"/>
      <c r="VX114" s="12"/>
      <c r="VY114" s="12"/>
      <c r="VZ114" s="12"/>
      <c r="WA114" s="12"/>
      <c r="WB114" s="12"/>
      <c r="WC114" s="12"/>
      <c r="WD114" s="12"/>
      <c r="WE114" s="12"/>
      <c r="WF114" s="12"/>
      <c r="WG114" s="12"/>
      <c r="WH114" s="12"/>
      <c r="WI114" s="12"/>
      <c r="WJ114" s="12"/>
      <c r="WK114" s="12"/>
      <c r="WL114" s="12"/>
      <c r="WM114" s="12"/>
      <c r="WN114" s="12"/>
      <c r="WO114" s="12"/>
      <c r="WP114" s="12"/>
      <c r="WQ114" s="12"/>
      <c r="WR114" s="12"/>
      <c r="WS114" s="12"/>
      <c r="WT114" s="12"/>
      <c r="WU114" s="12"/>
      <c r="WV114" s="12"/>
      <c r="WW114" s="12"/>
      <c r="WX114" s="12"/>
      <c r="WY114" s="12"/>
      <c r="WZ114" s="12"/>
      <c r="XA114" s="12"/>
      <c r="XB114" s="12"/>
      <c r="XC114" s="12"/>
      <c r="XD114" s="12"/>
      <c r="XE114" s="12"/>
      <c r="XF114" s="12"/>
      <c r="XG114" s="12"/>
      <c r="XH114" s="12"/>
      <c r="XI114" s="12"/>
      <c r="XJ114" s="12"/>
      <c r="XK114" s="12"/>
      <c r="XL114" s="12"/>
      <c r="XM114" s="12"/>
      <c r="XN114" s="12"/>
      <c r="XO114" s="12"/>
      <c r="XP114" s="12"/>
      <c r="XQ114" s="12"/>
      <c r="XR114" s="12"/>
      <c r="XS114" s="12"/>
      <c r="XT114" s="12"/>
      <c r="XU114" s="12"/>
      <c r="XV114" s="12"/>
      <c r="XW114" s="12"/>
      <c r="XX114" s="12"/>
      <c r="XY114" s="12"/>
      <c r="XZ114" s="12"/>
      <c r="YA114" s="12"/>
      <c r="YB114" s="12"/>
      <c r="YC114" s="12"/>
      <c r="YD114" s="12"/>
      <c r="YE114" s="12"/>
      <c r="YF114" s="12"/>
      <c r="YG114" s="12"/>
      <c r="YH114" s="12"/>
      <c r="YI114" s="12"/>
      <c r="YJ114" s="12"/>
      <c r="YK114" s="12"/>
      <c r="YL114" s="12"/>
      <c r="YM114" s="12"/>
      <c r="YN114" s="12"/>
      <c r="YO114" s="12"/>
      <c r="YP114" s="12"/>
      <c r="YQ114" s="12"/>
      <c r="YR114" s="12"/>
      <c r="YS114" s="12"/>
      <c r="YT114" s="12"/>
      <c r="YU114" s="12"/>
      <c r="YV114" s="12"/>
      <c r="YW114" s="12"/>
      <c r="YX114" s="12"/>
      <c r="YY114" s="12"/>
      <c r="YZ114" s="12"/>
      <c r="ZA114" s="12"/>
      <c r="ZB114" s="12"/>
      <c r="ZC114" s="12"/>
      <c r="ZD114" s="12"/>
      <c r="ZE114" s="12"/>
      <c r="ZF114" s="12"/>
      <c r="ZG114" s="12"/>
      <c r="ZH114" s="12"/>
      <c r="ZI114" s="12"/>
      <c r="ZJ114" s="12"/>
      <c r="ZK114" s="12"/>
      <c r="ZL114" s="12"/>
      <c r="ZM114" s="12"/>
      <c r="ZN114" s="12"/>
      <c r="ZO114" s="12"/>
      <c r="ZP114" s="12"/>
      <c r="ZQ114" s="12"/>
      <c r="ZR114" s="12"/>
      <c r="ZS114" s="12"/>
      <c r="ZT114" s="12"/>
      <c r="ZU114" s="12"/>
      <c r="ZV114" s="12"/>
      <c r="ZW114" s="12"/>
      <c r="ZX114" s="12"/>
      <c r="ZY114" s="12"/>
      <c r="ZZ114" s="12"/>
      <c r="AAA114" s="12"/>
      <c r="AAB114" s="12"/>
      <c r="AAC114" s="12"/>
      <c r="AAD114" s="12"/>
      <c r="AAE114" s="12"/>
      <c r="AAF114" s="12"/>
      <c r="AAG114" s="12"/>
      <c r="AAH114" s="12"/>
      <c r="AAI114" s="12"/>
      <c r="AAJ114" s="12"/>
      <c r="AAK114" s="12"/>
      <c r="AAL114" s="12"/>
      <c r="AAM114" s="12"/>
      <c r="AAN114" s="12"/>
      <c r="AAO114" s="12"/>
      <c r="AAP114" s="12"/>
      <c r="AAQ114" s="12"/>
      <c r="AAR114" s="12"/>
      <c r="AAS114" s="12"/>
      <c r="AAT114" s="12"/>
      <c r="AAU114" s="12"/>
      <c r="AAV114" s="12"/>
      <c r="AAW114" s="12"/>
      <c r="AAX114" s="12"/>
      <c r="AAY114" s="12"/>
      <c r="AAZ114" s="12"/>
      <c r="ABA114" s="12"/>
      <c r="ABB114" s="12"/>
      <c r="ABC114" s="12"/>
      <c r="ABD114" s="12"/>
      <c r="ABE114" s="12"/>
      <c r="ABF114" s="12"/>
      <c r="ABG114" s="12"/>
      <c r="ABH114" s="12"/>
      <c r="ABI114" s="12"/>
      <c r="ABJ114" s="12"/>
      <c r="ABK114" s="12"/>
      <c r="ABL114" s="12"/>
      <c r="ABM114" s="12"/>
      <c r="ABN114" s="12"/>
      <c r="ABO114" s="12"/>
      <c r="ABP114" s="12"/>
      <c r="ABQ114" s="12"/>
      <c r="ABR114" s="12"/>
      <c r="ABS114" s="12"/>
      <c r="ABT114" s="12"/>
      <c r="ABU114" s="12"/>
      <c r="ABV114" s="12"/>
      <c r="ABW114" s="12"/>
      <c r="ABX114" s="12"/>
      <c r="ABY114" s="12"/>
      <c r="ABZ114" s="12"/>
      <c r="ACA114" s="12"/>
      <c r="ACB114" s="12"/>
      <c r="ACC114" s="12"/>
      <c r="ACD114" s="12"/>
      <c r="ACE114" s="12"/>
      <c r="ACF114" s="12"/>
      <c r="ACG114" s="12"/>
      <c r="ACH114" s="12"/>
      <c r="ACI114" s="12"/>
      <c r="ACJ114" s="12"/>
      <c r="ACK114" s="12"/>
      <c r="ACL114" s="12"/>
      <c r="ACM114" s="12"/>
      <c r="ACN114" s="12"/>
      <c r="ACO114" s="12"/>
      <c r="ACP114" s="12"/>
      <c r="ACQ114" s="12"/>
      <c r="ACR114" s="12"/>
      <c r="ACS114" s="12"/>
      <c r="ACT114" s="12"/>
      <c r="ACU114" s="12"/>
      <c r="ACV114" s="12"/>
      <c r="ACW114" s="12"/>
      <c r="ACX114" s="12"/>
      <c r="ACY114" s="12"/>
      <c r="ACZ114" s="12"/>
      <c r="ADA114" s="12"/>
      <c r="ADB114" s="12"/>
      <c r="ADC114" s="12"/>
      <c r="ADD114" s="12"/>
      <c r="ADE114" s="12"/>
      <c r="ADF114" s="12"/>
      <c r="ADG114" s="12"/>
      <c r="ADH114" s="12"/>
      <c r="ADI114" s="12"/>
      <c r="ADJ114" s="12"/>
      <c r="ADK114" s="12"/>
      <c r="ADL114" s="12"/>
      <c r="ADM114" s="12"/>
      <c r="ADN114" s="12"/>
      <c r="ADO114" s="12"/>
      <c r="ADP114" s="12"/>
      <c r="ADQ114" s="12"/>
      <c r="ADR114" s="12"/>
      <c r="ADS114" s="12"/>
      <c r="ADT114" s="12"/>
      <c r="ADU114" s="12"/>
      <c r="ADV114" s="12"/>
      <c r="ADW114" s="12"/>
      <c r="ADX114" s="12"/>
      <c r="ADY114" s="12"/>
      <c r="ADZ114" s="12"/>
      <c r="AEA114" s="12"/>
      <c r="AEB114" s="12"/>
      <c r="AEC114" s="12"/>
      <c r="AED114" s="12"/>
      <c r="AEE114" s="12"/>
      <c r="AEF114" s="12"/>
      <c r="AEG114" s="12"/>
      <c r="AEH114" s="12"/>
      <c r="AEI114" s="12"/>
      <c r="AEJ114" s="12"/>
      <c r="AEK114" s="12"/>
      <c r="AEL114" s="12"/>
      <c r="AEM114" s="12"/>
      <c r="AEN114" s="12"/>
      <c r="AEO114" s="12"/>
      <c r="AEP114" s="12"/>
      <c r="AEQ114" s="12"/>
      <c r="AER114" s="12"/>
      <c r="AES114" s="12"/>
      <c r="AET114" s="12"/>
      <c r="AEU114" s="12"/>
      <c r="AEV114" s="12"/>
      <c r="AEW114" s="12"/>
      <c r="AEX114" s="12"/>
      <c r="AEY114" s="12"/>
      <c r="AEZ114" s="12"/>
      <c r="AFA114" s="12"/>
      <c r="AFB114" s="12"/>
      <c r="AFC114" s="12"/>
      <c r="AFD114" s="12"/>
      <c r="AFE114" s="12"/>
      <c r="AFF114" s="12"/>
      <c r="AFG114" s="12"/>
      <c r="AFH114" s="12"/>
      <c r="AFI114" s="12"/>
      <c r="AFJ114" s="12"/>
      <c r="AFK114" s="12"/>
      <c r="AFL114" s="12"/>
      <c r="AFM114" s="12"/>
      <c r="AFN114" s="12"/>
      <c r="AFO114" s="12"/>
      <c r="AFP114" s="12"/>
      <c r="AFQ114" s="12"/>
      <c r="AFR114" s="12"/>
      <c r="AFS114" s="12"/>
      <c r="AFT114" s="12"/>
      <c r="AFU114" s="12"/>
      <c r="AFV114" s="12"/>
      <c r="AFW114" s="12"/>
      <c r="AFX114" s="12"/>
      <c r="AFY114" s="12"/>
      <c r="AFZ114" s="12"/>
      <c r="AGA114" s="12"/>
      <c r="AGB114" s="12"/>
      <c r="AGC114" s="12"/>
      <c r="AGD114" s="12"/>
      <c r="AGE114" s="12"/>
      <c r="AGF114" s="12"/>
      <c r="AGG114" s="12"/>
      <c r="AGH114" s="12"/>
      <c r="AGI114" s="12"/>
      <c r="AGJ114" s="12"/>
      <c r="AGK114" s="12"/>
      <c r="AGL114" s="12"/>
      <c r="AGM114" s="12"/>
      <c r="AGN114" s="12"/>
      <c r="AGO114" s="12"/>
      <c r="AGP114" s="12"/>
      <c r="AGQ114" s="12"/>
      <c r="AGR114" s="12"/>
      <c r="AGS114" s="12"/>
      <c r="AGT114" s="12"/>
      <c r="AGU114" s="12"/>
      <c r="AGV114" s="12"/>
      <c r="AGW114" s="12"/>
      <c r="AGX114" s="12"/>
      <c r="AGY114" s="12"/>
      <c r="AGZ114" s="12"/>
      <c r="AHA114" s="12"/>
      <c r="AHB114" s="12"/>
      <c r="AHC114" s="12"/>
      <c r="AHD114" s="12"/>
      <c r="AHE114" s="12"/>
      <c r="AHF114" s="12"/>
      <c r="AHG114" s="12"/>
      <c r="AHH114" s="12"/>
      <c r="AHI114" s="12"/>
      <c r="AHJ114" s="12"/>
      <c r="AHK114" s="12"/>
      <c r="AHL114" s="12"/>
      <c r="AHM114" s="12"/>
      <c r="AHN114" s="12"/>
      <c r="AHO114" s="12"/>
      <c r="AHP114" s="12"/>
      <c r="AHQ114" s="12"/>
      <c r="AHR114" s="12"/>
      <c r="AHS114" s="12"/>
      <c r="AHT114" s="12"/>
      <c r="AHU114" s="12"/>
      <c r="AHV114" s="12"/>
      <c r="AHW114" s="12"/>
      <c r="AHX114" s="12"/>
      <c r="AHY114" s="12"/>
      <c r="AHZ114" s="12"/>
      <c r="AIA114" s="12"/>
      <c r="AIB114" s="12"/>
      <c r="AIC114" s="12"/>
      <c r="AID114" s="12"/>
      <c r="AIE114" s="12"/>
      <c r="AIF114" s="12"/>
      <c r="AIG114" s="12"/>
      <c r="AIH114" s="12"/>
      <c r="AII114" s="12"/>
      <c r="AIJ114" s="12"/>
      <c r="AIK114" s="12"/>
      <c r="AIL114" s="12"/>
      <c r="AIM114" s="12"/>
      <c r="AIN114" s="12"/>
      <c r="AIO114" s="12"/>
      <c r="AIP114" s="12"/>
      <c r="AIQ114" s="12"/>
      <c r="AIR114" s="12"/>
      <c r="AIS114" s="12"/>
      <c r="AIT114" s="12"/>
      <c r="AIU114" s="12"/>
      <c r="AIV114" s="12"/>
      <c r="AIW114" s="12"/>
      <c r="AIX114" s="12"/>
      <c r="AIY114" s="12"/>
      <c r="AIZ114" s="12"/>
      <c r="AJA114" s="12"/>
      <c r="AJB114" s="12"/>
      <c r="AJC114" s="12"/>
      <c r="AJD114" s="12"/>
      <c r="AJE114" s="12"/>
      <c r="AJF114" s="12"/>
      <c r="AJG114" s="12"/>
      <c r="AJH114" s="12"/>
      <c r="AJI114" s="12"/>
      <c r="AJJ114" s="12"/>
      <c r="AJK114" s="12"/>
      <c r="AJL114" s="12"/>
      <c r="AJM114" s="12"/>
      <c r="AJN114" s="12"/>
      <c r="AJO114" s="12"/>
      <c r="AJP114" s="12"/>
      <c r="AJQ114" s="12"/>
      <c r="AJR114" s="12"/>
      <c r="AJS114" s="12"/>
      <c r="AJT114" s="12"/>
      <c r="AJU114" s="12"/>
      <c r="AJV114" s="12"/>
      <c r="AJW114" s="12"/>
      <c r="AJX114" s="12"/>
      <c r="AJY114" s="12"/>
      <c r="AJZ114" s="12"/>
      <c r="AKA114" s="12"/>
      <c r="AKB114" s="12"/>
      <c r="AKC114" s="12"/>
      <c r="AKD114" s="12"/>
      <c r="AKE114" s="12"/>
      <c r="AKF114" s="12"/>
      <c r="AKG114" s="12"/>
      <c r="AKH114" s="12"/>
      <c r="AKI114" s="12"/>
      <c r="AKJ114" s="12"/>
      <c r="AKK114" s="12"/>
      <c r="AKL114" s="12"/>
      <c r="AKM114" s="12"/>
      <c r="AKN114" s="12"/>
      <c r="AKO114" s="12"/>
      <c r="AKP114" s="12"/>
      <c r="AKQ114" s="12"/>
      <c r="AKR114" s="12"/>
      <c r="AKS114" s="12"/>
      <c r="AKT114" s="12"/>
      <c r="AKU114" s="12"/>
      <c r="AKV114" s="12"/>
      <c r="AKW114" s="12"/>
      <c r="AKX114" s="12"/>
      <c r="AKY114" s="12"/>
      <c r="AKZ114" s="12"/>
      <c r="ALA114" s="12"/>
      <c r="ALB114" s="12"/>
      <c r="ALC114" s="12"/>
      <c r="ALD114" s="12"/>
      <c r="ALE114" s="12"/>
      <c r="ALF114" s="12"/>
      <c r="ALG114" s="12"/>
      <c r="ALH114" s="12"/>
      <c r="ALI114" s="12"/>
      <c r="ALJ114" s="12"/>
      <c r="ALK114" s="12"/>
      <c r="ALL114" s="12"/>
      <c r="ALM114" s="12"/>
      <c r="ALN114" s="12"/>
      <c r="ALO114" s="12"/>
      <c r="ALP114" s="12"/>
      <c r="ALQ114" s="12"/>
      <c r="ALR114" s="12"/>
      <c r="ALS114" s="12"/>
      <c r="ALT114" s="12"/>
      <c r="ALU114" s="12"/>
      <c r="ALV114" s="12"/>
      <c r="ALW114" s="12"/>
      <c r="ALX114" s="12"/>
      <c r="ALY114" s="12"/>
      <c r="ALZ114" s="12"/>
      <c r="AMA114" s="12"/>
      <c r="AMB114" s="12"/>
      <c r="AMC114" s="12"/>
      <c r="AMD114" s="12"/>
      <c r="AME114" s="12"/>
      <c r="AMF114" s="12"/>
      <c r="AMG114" s="12"/>
      <c r="AMH114" s="12"/>
      <c r="AMI114" s="12"/>
      <c r="AMJ114" s="12"/>
    </row>
    <row r="115" spans="1:1024" ht="24" customHeight="1">
      <c r="A115" s="187"/>
      <c r="B115" s="139"/>
      <c r="C115" s="41"/>
      <c r="D115" s="18" t="s">
        <v>124</v>
      </c>
      <c r="E115" s="89"/>
      <c r="F115" s="82"/>
      <c r="G115" s="18"/>
      <c r="H115" s="41"/>
      <c r="I115" s="18"/>
      <c r="J115" s="41"/>
      <c r="K115" s="140"/>
      <c r="L115" s="163"/>
      <c r="M115" s="12"/>
      <c r="N115" s="12"/>
      <c r="O115" s="164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2"/>
      <c r="EA115" s="12"/>
      <c r="EB115" s="12"/>
      <c r="EC115" s="12"/>
      <c r="ED115" s="12"/>
      <c r="EE115" s="12"/>
      <c r="EF115" s="12"/>
      <c r="EG115" s="12"/>
      <c r="EH115" s="12"/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2"/>
      <c r="ET115" s="12"/>
      <c r="EU115" s="12"/>
      <c r="EV115" s="12"/>
      <c r="EW115" s="12"/>
      <c r="EX115" s="12"/>
      <c r="EY115" s="12"/>
      <c r="EZ115" s="12"/>
      <c r="FA115" s="12"/>
      <c r="FB115" s="12"/>
      <c r="FC115" s="12"/>
      <c r="FD115" s="12"/>
      <c r="FE115" s="12"/>
      <c r="FF115" s="12"/>
      <c r="FG115" s="12"/>
      <c r="FH115" s="12"/>
      <c r="FI115" s="12"/>
      <c r="FJ115" s="12"/>
      <c r="FK115" s="12"/>
      <c r="FL115" s="12"/>
      <c r="FM115" s="12"/>
      <c r="FN115" s="12"/>
      <c r="FO115" s="12"/>
      <c r="FP115" s="12"/>
      <c r="FQ115" s="12"/>
      <c r="FR115" s="12"/>
      <c r="FS115" s="12"/>
      <c r="FT115" s="12"/>
      <c r="FU115" s="12"/>
      <c r="FV115" s="12"/>
      <c r="FW115" s="12"/>
      <c r="FX115" s="12"/>
      <c r="FY115" s="12"/>
      <c r="FZ115" s="12"/>
      <c r="GA115" s="12"/>
      <c r="GB115" s="12"/>
      <c r="GC115" s="12"/>
      <c r="GD115" s="12"/>
      <c r="GE115" s="12"/>
      <c r="GF115" s="12"/>
      <c r="GG115" s="12"/>
      <c r="GH115" s="12"/>
      <c r="GI115" s="12"/>
      <c r="GJ115" s="12"/>
      <c r="GK115" s="12"/>
      <c r="GL115" s="12"/>
      <c r="GM115" s="12"/>
      <c r="GN115" s="12"/>
      <c r="GO115" s="12"/>
      <c r="GP115" s="12"/>
      <c r="GQ115" s="12"/>
      <c r="GR115" s="12"/>
      <c r="GS115" s="12"/>
      <c r="GT115" s="12"/>
      <c r="GU115" s="12"/>
      <c r="GV115" s="12"/>
      <c r="GW115" s="12"/>
      <c r="GX115" s="12"/>
      <c r="GY115" s="12"/>
      <c r="GZ115" s="12"/>
      <c r="HA115" s="12"/>
      <c r="HB115" s="12"/>
      <c r="HC115" s="12"/>
      <c r="HD115" s="12"/>
      <c r="HE115" s="12"/>
      <c r="HF115" s="12"/>
      <c r="HG115" s="12"/>
      <c r="HH115" s="12"/>
      <c r="HI115" s="12"/>
      <c r="HJ115" s="12"/>
      <c r="HK115" s="12"/>
      <c r="HL115" s="12"/>
      <c r="HM115" s="12"/>
      <c r="HN115" s="12"/>
      <c r="HO115" s="12"/>
      <c r="HP115" s="12"/>
      <c r="HQ115" s="12"/>
      <c r="HR115" s="12"/>
      <c r="HS115" s="12"/>
      <c r="HT115" s="12"/>
      <c r="HU115" s="12"/>
      <c r="HV115" s="12"/>
      <c r="HW115" s="12"/>
      <c r="HX115" s="12"/>
      <c r="HY115" s="12"/>
      <c r="HZ115" s="12"/>
      <c r="IA115" s="12"/>
      <c r="IB115" s="12"/>
      <c r="IC115" s="12"/>
      <c r="ID115" s="12"/>
      <c r="IE115" s="12"/>
      <c r="IF115" s="12"/>
      <c r="IG115" s="12"/>
      <c r="IH115" s="12"/>
      <c r="II115" s="12"/>
      <c r="IJ115" s="12"/>
      <c r="IK115" s="12"/>
      <c r="IL115" s="12"/>
      <c r="IM115" s="12"/>
      <c r="IN115" s="12"/>
      <c r="IO115" s="12"/>
      <c r="IP115" s="12"/>
      <c r="IQ115" s="12"/>
      <c r="IR115" s="12"/>
      <c r="IS115" s="12"/>
      <c r="IT115" s="12"/>
      <c r="IU115" s="12"/>
      <c r="IV115" s="12"/>
      <c r="IW115" s="12"/>
      <c r="IX115" s="12"/>
      <c r="IY115" s="12"/>
      <c r="IZ115" s="12"/>
      <c r="JA115" s="12"/>
      <c r="JB115" s="12"/>
      <c r="JC115" s="12"/>
      <c r="JD115" s="12"/>
      <c r="JE115" s="12"/>
      <c r="JF115" s="12"/>
      <c r="JG115" s="12"/>
      <c r="JH115" s="12"/>
      <c r="JI115" s="12"/>
      <c r="JJ115" s="12"/>
      <c r="JK115" s="12"/>
      <c r="JL115" s="12"/>
      <c r="JM115" s="12"/>
      <c r="JN115" s="12"/>
      <c r="JO115" s="12"/>
      <c r="JP115" s="12"/>
      <c r="JQ115" s="12"/>
      <c r="JR115" s="12"/>
      <c r="JS115" s="12"/>
      <c r="JT115" s="12"/>
      <c r="JU115" s="12"/>
      <c r="JV115" s="12"/>
      <c r="JW115" s="12"/>
      <c r="JX115" s="12"/>
      <c r="JY115" s="12"/>
      <c r="JZ115" s="12"/>
      <c r="KA115" s="12"/>
      <c r="KB115" s="12"/>
      <c r="KC115" s="12"/>
      <c r="KD115" s="12"/>
      <c r="KE115" s="12"/>
      <c r="KF115" s="12"/>
      <c r="KG115" s="12"/>
      <c r="KH115" s="12"/>
      <c r="KI115" s="12"/>
      <c r="KJ115" s="12"/>
      <c r="KK115" s="12"/>
      <c r="KL115" s="12"/>
      <c r="KM115" s="12"/>
      <c r="KN115" s="12"/>
      <c r="KO115" s="12"/>
      <c r="KP115" s="12"/>
      <c r="KQ115" s="12"/>
      <c r="KR115" s="12"/>
      <c r="KS115" s="12"/>
      <c r="KT115" s="12"/>
      <c r="KU115" s="12"/>
      <c r="KV115" s="12"/>
      <c r="KW115" s="12"/>
      <c r="KX115" s="12"/>
      <c r="KY115" s="12"/>
      <c r="KZ115" s="12"/>
      <c r="LA115" s="12"/>
      <c r="LB115" s="12"/>
      <c r="LC115" s="12"/>
      <c r="LD115" s="12"/>
      <c r="LE115" s="12"/>
      <c r="LF115" s="12"/>
      <c r="LG115" s="12"/>
      <c r="LH115" s="12"/>
      <c r="LI115" s="12"/>
      <c r="LJ115" s="12"/>
      <c r="LK115" s="12"/>
      <c r="LL115" s="12"/>
      <c r="LM115" s="12"/>
      <c r="LN115" s="12"/>
      <c r="LO115" s="12"/>
      <c r="LP115" s="12"/>
      <c r="LQ115" s="12"/>
      <c r="LR115" s="12"/>
      <c r="LS115" s="12"/>
      <c r="LT115" s="12"/>
      <c r="LU115" s="12"/>
      <c r="LV115" s="12"/>
      <c r="LW115" s="12"/>
      <c r="LX115" s="12"/>
      <c r="LY115" s="12"/>
      <c r="LZ115" s="12"/>
      <c r="MA115" s="12"/>
      <c r="MB115" s="12"/>
      <c r="MC115" s="12"/>
      <c r="MD115" s="12"/>
      <c r="ME115" s="12"/>
      <c r="MF115" s="12"/>
      <c r="MG115" s="12"/>
      <c r="MH115" s="12"/>
      <c r="MI115" s="12"/>
      <c r="MJ115" s="12"/>
      <c r="MK115" s="12"/>
      <c r="ML115" s="12"/>
      <c r="MM115" s="12"/>
      <c r="MN115" s="12"/>
      <c r="MO115" s="12"/>
      <c r="MP115" s="12"/>
      <c r="MQ115" s="12"/>
      <c r="MR115" s="12"/>
      <c r="MS115" s="12"/>
      <c r="MT115" s="12"/>
      <c r="MU115" s="12"/>
      <c r="MV115" s="12"/>
      <c r="MW115" s="12"/>
      <c r="MX115" s="12"/>
      <c r="MY115" s="12"/>
      <c r="MZ115" s="12"/>
      <c r="NA115" s="12"/>
      <c r="NB115" s="12"/>
      <c r="NC115" s="12"/>
      <c r="ND115" s="12"/>
      <c r="NE115" s="12"/>
      <c r="NF115" s="12"/>
      <c r="NG115" s="12"/>
      <c r="NH115" s="12"/>
      <c r="NI115" s="12"/>
      <c r="NJ115" s="12"/>
      <c r="NK115" s="12"/>
      <c r="NL115" s="12"/>
      <c r="NM115" s="12"/>
      <c r="NN115" s="12"/>
      <c r="NO115" s="12"/>
      <c r="NP115" s="12"/>
      <c r="NQ115" s="12"/>
      <c r="NR115" s="12"/>
      <c r="NS115" s="12"/>
      <c r="NT115" s="12"/>
      <c r="NU115" s="12"/>
      <c r="NV115" s="12"/>
      <c r="NW115" s="12"/>
      <c r="NX115" s="12"/>
      <c r="NY115" s="12"/>
      <c r="NZ115" s="12"/>
      <c r="OA115" s="12"/>
      <c r="OB115" s="12"/>
      <c r="OC115" s="12"/>
      <c r="OD115" s="12"/>
      <c r="OE115" s="12"/>
      <c r="OF115" s="12"/>
      <c r="OG115" s="12"/>
      <c r="OH115" s="12"/>
      <c r="OI115" s="12"/>
      <c r="OJ115" s="12"/>
      <c r="OK115" s="12"/>
      <c r="OL115" s="12"/>
      <c r="OM115" s="12"/>
      <c r="ON115" s="12"/>
      <c r="OO115" s="12"/>
      <c r="OP115" s="12"/>
      <c r="OQ115" s="12"/>
      <c r="OR115" s="12"/>
      <c r="OS115" s="12"/>
      <c r="OT115" s="12"/>
      <c r="OU115" s="12"/>
      <c r="OV115" s="12"/>
      <c r="OW115" s="12"/>
      <c r="OX115" s="12"/>
      <c r="OY115" s="12"/>
      <c r="OZ115" s="12"/>
      <c r="PA115" s="12"/>
      <c r="PB115" s="12"/>
      <c r="PC115" s="12"/>
      <c r="PD115" s="12"/>
      <c r="PE115" s="12"/>
      <c r="PF115" s="12"/>
      <c r="PG115" s="12"/>
      <c r="PH115" s="12"/>
      <c r="PI115" s="12"/>
      <c r="PJ115" s="12"/>
      <c r="PK115" s="12"/>
      <c r="PL115" s="12"/>
      <c r="PM115" s="12"/>
      <c r="PN115" s="12"/>
      <c r="PO115" s="12"/>
      <c r="PP115" s="12"/>
      <c r="PQ115" s="12"/>
      <c r="PR115" s="12"/>
      <c r="PS115" s="12"/>
      <c r="PT115" s="12"/>
      <c r="PU115" s="12"/>
      <c r="PV115" s="12"/>
      <c r="PW115" s="12"/>
      <c r="PX115" s="12"/>
      <c r="PY115" s="12"/>
      <c r="PZ115" s="12"/>
      <c r="QA115" s="12"/>
      <c r="QB115" s="12"/>
      <c r="QC115" s="12"/>
      <c r="QD115" s="12"/>
      <c r="QE115" s="12"/>
      <c r="QF115" s="12"/>
      <c r="QG115" s="12"/>
      <c r="QH115" s="12"/>
      <c r="QI115" s="12"/>
      <c r="QJ115" s="12"/>
      <c r="QK115" s="12"/>
      <c r="QL115" s="12"/>
      <c r="QM115" s="12"/>
      <c r="QN115" s="12"/>
      <c r="QO115" s="12"/>
      <c r="QP115" s="12"/>
      <c r="QQ115" s="12"/>
      <c r="QR115" s="12"/>
      <c r="QS115" s="12"/>
      <c r="QT115" s="12"/>
      <c r="QU115" s="12"/>
      <c r="QV115" s="12"/>
      <c r="QW115" s="12"/>
      <c r="QX115" s="12"/>
      <c r="QY115" s="12"/>
      <c r="QZ115" s="12"/>
      <c r="RA115" s="12"/>
      <c r="RB115" s="12"/>
      <c r="RC115" s="12"/>
      <c r="RD115" s="12"/>
      <c r="RE115" s="12"/>
      <c r="RF115" s="12"/>
      <c r="RG115" s="12"/>
      <c r="RH115" s="12"/>
      <c r="RI115" s="12"/>
      <c r="RJ115" s="12"/>
      <c r="RK115" s="12"/>
      <c r="RL115" s="12"/>
      <c r="RM115" s="12"/>
      <c r="RN115" s="12"/>
      <c r="RO115" s="12"/>
      <c r="RP115" s="12"/>
      <c r="RQ115" s="12"/>
      <c r="RR115" s="12"/>
      <c r="RS115" s="12"/>
      <c r="RT115" s="12"/>
      <c r="RU115" s="12"/>
      <c r="RV115" s="12"/>
      <c r="RW115" s="12"/>
      <c r="RX115" s="12"/>
      <c r="RY115" s="12"/>
      <c r="RZ115" s="12"/>
      <c r="SA115" s="12"/>
      <c r="SB115" s="12"/>
      <c r="SC115" s="12"/>
      <c r="SD115" s="12"/>
      <c r="SE115" s="12"/>
      <c r="SF115" s="12"/>
      <c r="SG115" s="12"/>
      <c r="SH115" s="12"/>
      <c r="SI115" s="12"/>
      <c r="SJ115" s="12"/>
      <c r="SK115" s="12"/>
      <c r="SL115" s="12"/>
      <c r="SM115" s="12"/>
      <c r="SN115" s="12"/>
      <c r="SO115" s="12"/>
      <c r="SP115" s="12"/>
      <c r="SQ115" s="12"/>
      <c r="SR115" s="12"/>
      <c r="SS115" s="12"/>
      <c r="ST115" s="12"/>
      <c r="SU115" s="12"/>
      <c r="SV115" s="12"/>
      <c r="SW115" s="12"/>
      <c r="SX115" s="12"/>
      <c r="SY115" s="12"/>
      <c r="SZ115" s="12"/>
      <c r="TA115" s="12"/>
      <c r="TB115" s="12"/>
      <c r="TC115" s="12"/>
      <c r="TD115" s="12"/>
      <c r="TE115" s="12"/>
      <c r="TF115" s="12"/>
      <c r="TG115" s="12"/>
      <c r="TH115" s="12"/>
      <c r="TI115" s="12"/>
      <c r="TJ115" s="12"/>
      <c r="TK115" s="12"/>
      <c r="TL115" s="12"/>
      <c r="TM115" s="12"/>
      <c r="TN115" s="12"/>
      <c r="TO115" s="12"/>
      <c r="TP115" s="12"/>
      <c r="TQ115" s="12"/>
      <c r="TR115" s="12"/>
      <c r="TS115" s="12"/>
      <c r="TT115" s="12"/>
      <c r="TU115" s="12"/>
      <c r="TV115" s="12"/>
      <c r="TW115" s="12"/>
      <c r="TX115" s="12"/>
      <c r="TY115" s="12"/>
      <c r="TZ115" s="12"/>
      <c r="UA115" s="12"/>
      <c r="UB115" s="12"/>
      <c r="UC115" s="12"/>
      <c r="UD115" s="12"/>
      <c r="UE115" s="12"/>
      <c r="UF115" s="12"/>
      <c r="UG115" s="12"/>
      <c r="UH115" s="12"/>
      <c r="UI115" s="12"/>
      <c r="UJ115" s="12"/>
      <c r="UK115" s="12"/>
      <c r="UL115" s="12"/>
      <c r="UM115" s="12"/>
      <c r="UN115" s="12"/>
      <c r="UO115" s="12"/>
      <c r="UP115" s="12"/>
      <c r="UQ115" s="12"/>
      <c r="UR115" s="12"/>
      <c r="US115" s="12"/>
      <c r="UT115" s="12"/>
      <c r="UU115" s="12"/>
      <c r="UV115" s="12"/>
      <c r="UW115" s="12"/>
      <c r="UX115" s="12"/>
      <c r="UY115" s="12"/>
      <c r="UZ115" s="12"/>
      <c r="VA115" s="12"/>
      <c r="VB115" s="12"/>
      <c r="VC115" s="12"/>
      <c r="VD115" s="12"/>
      <c r="VE115" s="12"/>
      <c r="VF115" s="12"/>
      <c r="VG115" s="12"/>
      <c r="VH115" s="12"/>
      <c r="VI115" s="12"/>
      <c r="VJ115" s="12"/>
      <c r="VK115" s="12"/>
      <c r="VL115" s="12"/>
      <c r="VM115" s="12"/>
      <c r="VN115" s="12"/>
      <c r="VO115" s="12"/>
      <c r="VP115" s="12"/>
      <c r="VQ115" s="12"/>
      <c r="VR115" s="12"/>
      <c r="VS115" s="12"/>
      <c r="VT115" s="12"/>
      <c r="VU115" s="12"/>
      <c r="VV115" s="12"/>
      <c r="VW115" s="12"/>
      <c r="VX115" s="12"/>
      <c r="VY115" s="12"/>
      <c r="VZ115" s="12"/>
      <c r="WA115" s="12"/>
      <c r="WB115" s="12"/>
      <c r="WC115" s="12"/>
      <c r="WD115" s="12"/>
      <c r="WE115" s="12"/>
      <c r="WF115" s="12"/>
      <c r="WG115" s="12"/>
      <c r="WH115" s="12"/>
      <c r="WI115" s="12"/>
      <c r="WJ115" s="12"/>
      <c r="WK115" s="12"/>
      <c r="WL115" s="12"/>
      <c r="WM115" s="12"/>
      <c r="WN115" s="12"/>
      <c r="WO115" s="12"/>
      <c r="WP115" s="12"/>
      <c r="WQ115" s="12"/>
      <c r="WR115" s="12"/>
      <c r="WS115" s="12"/>
      <c r="WT115" s="12"/>
      <c r="WU115" s="12"/>
      <c r="WV115" s="12"/>
      <c r="WW115" s="12"/>
      <c r="WX115" s="12"/>
      <c r="WY115" s="12"/>
      <c r="WZ115" s="12"/>
      <c r="XA115" s="12"/>
      <c r="XB115" s="12"/>
      <c r="XC115" s="12"/>
      <c r="XD115" s="12"/>
      <c r="XE115" s="12"/>
      <c r="XF115" s="12"/>
      <c r="XG115" s="12"/>
      <c r="XH115" s="12"/>
      <c r="XI115" s="12"/>
      <c r="XJ115" s="12"/>
      <c r="XK115" s="12"/>
      <c r="XL115" s="12"/>
      <c r="XM115" s="12"/>
      <c r="XN115" s="12"/>
      <c r="XO115" s="12"/>
      <c r="XP115" s="12"/>
      <c r="XQ115" s="12"/>
      <c r="XR115" s="12"/>
      <c r="XS115" s="12"/>
      <c r="XT115" s="12"/>
      <c r="XU115" s="12"/>
      <c r="XV115" s="12"/>
      <c r="XW115" s="12"/>
      <c r="XX115" s="12"/>
      <c r="XY115" s="12"/>
      <c r="XZ115" s="12"/>
      <c r="YA115" s="12"/>
      <c r="YB115" s="12"/>
      <c r="YC115" s="12"/>
      <c r="YD115" s="12"/>
      <c r="YE115" s="12"/>
      <c r="YF115" s="12"/>
      <c r="YG115" s="12"/>
      <c r="YH115" s="12"/>
      <c r="YI115" s="12"/>
      <c r="YJ115" s="12"/>
      <c r="YK115" s="12"/>
      <c r="YL115" s="12"/>
      <c r="YM115" s="12"/>
      <c r="YN115" s="12"/>
      <c r="YO115" s="12"/>
      <c r="YP115" s="12"/>
      <c r="YQ115" s="12"/>
      <c r="YR115" s="12"/>
      <c r="YS115" s="12"/>
      <c r="YT115" s="12"/>
      <c r="YU115" s="12"/>
      <c r="YV115" s="12"/>
      <c r="YW115" s="12"/>
      <c r="YX115" s="12"/>
      <c r="YY115" s="12"/>
      <c r="YZ115" s="12"/>
      <c r="ZA115" s="12"/>
      <c r="ZB115" s="12"/>
      <c r="ZC115" s="12"/>
      <c r="ZD115" s="12"/>
      <c r="ZE115" s="12"/>
      <c r="ZF115" s="12"/>
      <c r="ZG115" s="12"/>
      <c r="ZH115" s="12"/>
      <c r="ZI115" s="12"/>
      <c r="ZJ115" s="12"/>
      <c r="ZK115" s="12"/>
      <c r="ZL115" s="12"/>
      <c r="ZM115" s="12"/>
      <c r="ZN115" s="12"/>
      <c r="ZO115" s="12"/>
      <c r="ZP115" s="12"/>
      <c r="ZQ115" s="12"/>
      <c r="ZR115" s="12"/>
      <c r="ZS115" s="12"/>
      <c r="ZT115" s="12"/>
      <c r="ZU115" s="12"/>
      <c r="ZV115" s="12"/>
      <c r="ZW115" s="12"/>
      <c r="ZX115" s="12"/>
      <c r="ZY115" s="12"/>
      <c r="ZZ115" s="12"/>
      <c r="AAA115" s="12"/>
      <c r="AAB115" s="12"/>
      <c r="AAC115" s="12"/>
      <c r="AAD115" s="12"/>
      <c r="AAE115" s="12"/>
      <c r="AAF115" s="12"/>
      <c r="AAG115" s="12"/>
      <c r="AAH115" s="12"/>
      <c r="AAI115" s="12"/>
      <c r="AAJ115" s="12"/>
      <c r="AAK115" s="12"/>
      <c r="AAL115" s="12"/>
      <c r="AAM115" s="12"/>
      <c r="AAN115" s="12"/>
      <c r="AAO115" s="12"/>
      <c r="AAP115" s="12"/>
      <c r="AAQ115" s="12"/>
      <c r="AAR115" s="12"/>
      <c r="AAS115" s="12"/>
      <c r="AAT115" s="12"/>
      <c r="AAU115" s="12"/>
      <c r="AAV115" s="12"/>
      <c r="AAW115" s="12"/>
      <c r="AAX115" s="12"/>
      <c r="AAY115" s="12"/>
      <c r="AAZ115" s="12"/>
      <c r="ABA115" s="12"/>
      <c r="ABB115" s="12"/>
      <c r="ABC115" s="12"/>
      <c r="ABD115" s="12"/>
      <c r="ABE115" s="12"/>
      <c r="ABF115" s="12"/>
      <c r="ABG115" s="12"/>
      <c r="ABH115" s="12"/>
      <c r="ABI115" s="12"/>
      <c r="ABJ115" s="12"/>
      <c r="ABK115" s="12"/>
      <c r="ABL115" s="12"/>
      <c r="ABM115" s="12"/>
      <c r="ABN115" s="12"/>
      <c r="ABO115" s="12"/>
      <c r="ABP115" s="12"/>
      <c r="ABQ115" s="12"/>
      <c r="ABR115" s="12"/>
      <c r="ABS115" s="12"/>
      <c r="ABT115" s="12"/>
      <c r="ABU115" s="12"/>
      <c r="ABV115" s="12"/>
      <c r="ABW115" s="12"/>
      <c r="ABX115" s="12"/>
      <c r="ABY115" s="12"/>
      <c r="ABZ115" s="12"/>
      <c r="ACA115" s="12"/>
      <c r="ACB115" s="12"/>
      <c r="ACC115" s="12"/>
      <c r="ACD115" s="12"/>
      <c r="ACE115" s="12"/>
      <c r="ACF115" s="12"/>
      <c r="ACG115" s="12"/>
      <c r="ACH115" s="12"/>
      <c r="ACI115" s="12"/>
      <c r="ACJ115" s="12"/>
      <c r="ACK115" s="12"/>
      <c r="ACL115" s="12"/>
      <c r="ACM115" s="12"/>
      <c r="ACN115" s="12"/>
      <c r="ACO115" s="12"/>
      <c r="ACP115" s="12"/>
      <c r="ACQ115" s="12"/>
      <c r="ACR115" s="12"/>
      <c r="ACS115" s="12"/>
      <c r="ACT115" s="12"/>
      <c r="ACU115" s="12"/>
      <c r="ACV115" s="12"/>
      <c r="ACW115" s="12"/>
      <c r="ACX115" s="12"/>
      <c r="ACY115" s="12"/>
      <c r="ACZ115" s="12"/>
      <c r="ADA115" s="12"/>
      <c r="ADB115" s="12"/>
      <c r="ADC115" s="12"/>
      <c r="ADD115" s="12"/>
      <c r="ADE115" s="12"/>
      <c r="ADF115" s="12"/>
      <c r="ADG115" s="12"/>
      <c r="ADH115" s="12"/>
      <c r="ADI115" s="12"/>
      <c r="ADJ115" s="12"/>
      <c r="ADK115" s="12"/>
      <c r="ADL115" s="12"/>
      <c r="ADM115" s="12"/>
      <c r="ADN115" s="12"/>
      <c r="ADO115" s="12"/>
      <c r="ADP115" s="12"/>
      <c r="ADQ115" s="12"/>
      <c r="ADR115" s="12"/>
      <c r="ADS115" s="12"/>
      <c r="ADT115" s="12"/>
      <c r="ADU115" s="12"/>
      <c r="ADV115" s="12"/>
      <c r="ADW115" s="12"/>
      <c r="ADX115" s="12"/>
      <c r="ADY115" s="12"/>
      <c r="ADZ115" s="12"/>
      <c r="AEA115" s="12"/>
      <c r="AEB115" s="12"/>
      <c r="AEC115" s="12"/>
      <c r="AED115" s="12"/>
      <c r="AEE115" s="12"/>
      <c r="AEF115" s="12"/>
      <c r="AEG115" s="12"/>
      <c r="AEH115" s="12"/>
      <c r="AEI115" s="12"/>
      <c r="AEJ115" s="12"/>
      <c r="AEK115" s="12"/>
      <c r="AEL115" s="12"/>
      <c r="AEM115" s="12"/>
      <c r="AEN115" s="12"/>
      <c r="AEO115" s="12"/>
      <c r="AEP115" s="12"/>
      <c r="AEQ115" s="12"/>
      <c r="AER115" s="12"/>
      <c r="AES115" s="12"/>
      <c r="AET115" s="12"/>
      <c r="AEU115" s="12"/>
      <c r="AEV115" s="12"/>
      <c r="AEW115" s="12"/>
      <c r="AEX115" s="12"/>
      <c r="AEY115" s="12"/>
      <c r="AEZ115" s="12"/>
      <c r="AFA115" s="12"/>
      <c r="AFB115" s="12"/>
      <c r="AFC115" s="12"/>
      <c r="AFD115" s="12"/>
      <c r="AFE115" s="12"/>
      <c r="AFF115" s="12"/>
      <c r="AFG115" s="12"/>
      <c r="AFH115" s="12"/>
      <c r="AFI115" s="12"/>
      <c r="AFJ115" s="12"/>
      <c r="AFK115" s="12"/>
      <c r="AFL115" s="12"/>
      <c r="AFM115" s="12"/>
      <c r="AFN115" s="12"/>
      <c r="AFO115" s="12"/>
      <c r="AFP115" s="12"/>
      <c r="AFQ115" s="12"/>
      <c r="AFR115" s="12"/>
      <c r="AFS115" s="12"/>
      <c r="AFT115" s="12"/>
      <c r="AFU115" s="12"/>
      <c r="AFV115" s="12"/>
      <c r="AFW115" s="12"/>
      <c r="AFX115" s="12"/>
      <c r="AFY115" s="12"/>
      <c r="AFZ115" s="12"/>
      <c r="AGA115" s="12"/>
      <c r="AGB115" s="12"/>
      <c r="AGC115" s="12"/>
      <c r="AGD115" s="12"/>
      <c r="AGE115" s="12"/>
      <c r="AGF115" s="12"/>
      <c r="AGG115" s="12"/>
      <c r="AGH115" s="12"/>
      <c r="AGI115" s="12"/>
      <c r="AGJ115" s="12"/>
      <c r="AGK115" s="12"/>
      <c r="AGL115" s="12"/>
      <c r="AGM115" s="12"/>
      <c r="AGN115" s="12"/>
      <c r="AGO115" s="12"/>
      <c r="AGP115" s="12"/>
      <c r="AGQ115" s="12"/>
      <c r="AGR115" s="12"/>
      <c r="AGS115" s="12"/>
      <c r="AGT115" s="12"/>
      <c r="AGU115" s="12"/>
      <c r="AGV115" s="12"/>
      <c r="AGW115" s="12"/>
      <c r="AGX115" s="12"/>
      <c r="AGY115" s="12"/>
      <c r="AGZ115" s="12"/>
      <c r="AHA115" s="12"/>
      <c r="AHB115" s="12"/>
      <c r="AHC115" s="12"/>
      <c r="AHD115" s="12"/>
      <c r="AHE115" s="12"/>
      <c r="AHF115" s="12"/>
      <c r="AHG115" s="12"/>
      <c r="AHH115" s="12"/>
      <c r="AHI115" s="12"/>
      <c r="AHJ115" s="12"/>
      <c r="AHK115" s="12"/>
      <c r="AHL115" s="12"/>
      <c r="AHM115" s="12"/>
      <c r="AHN115" s="12"/>
      <c r="AHO115" s="12"/>
      <c r="AHP115" s="12"/>
      <c r="AHQ115" s="12"/>
      <c r="AHR115" s="12"/>
      <c r="AHS115" s="12"/>
      <c r="AHT115" s="12"/>
      <c r="AHU115" s="12"/>
      <c r="AHV115" s="12"/>
      <c r="AHW115" s="12"/>
      <c r="AHX115" s="12"/>
      <c r="AHY115" s="12"/>
      <c r="AHZ115" s="12"/>
      <c r="AIA115" s="12"/>
      <c r="AIB115" s="12"/>
      <c r="AIC115" s="12"/>
      <c r="AID115" s="12"/>
      <c r="AIE115" s="12"/>
      <c r="AIF115" s="12"/>
      <c r="AIG115" s="12"/>
      <c r="AIH115" s="12"/>
      <c r="AII115" s="12"/>
      <c r="AIJ115" s="12"/>
      <c r="AIK115" s="12"/>
      <c r="AIL115" s="12"/>
      <c r="AIM115" s="12"/>
      <c r="AIN115" s="12"/>
      <c r="AIO115" s="12"/>
      <c r="AIP115" s="12"/>
      <c r="AIQ115" s="12"/>
      <c r="AIR115" s="12"/>
      <c r="AIS115" s="12"/>
      <c r="AIT115" s="12"/>
      <c r="AIU115" s="12"/>
      <c r="AIV115" s="12"/>
      <c r="AIW115" s="12"/>
      <c r="AIX115" s="12"/>
      <c r="AIY115" s="12"/>
      <c r="AIZ115" s="12"/>
      <c r="AJA115" s="12"/>
      <c r="AJB115" s="12"/>
      <c r="AJC115" s="12"/>
      <c r="AJD115" s="12"/>
      <c r="AJE115" s="12"/>
      <c r="AJF115" s="12"/>
      <c r="AJG115" s="12"/>
      <c r="AJH115" s="12"/>
      <c r="AJI115" s="12"/>
      <c r="AJJ115" s="12"/>
      <c r="AJK115" s="12"/>
      <c r="AJL115" s="12"/>
      <c r="AJM115" s="12"/>
      <c r="AJN115" s="12"/>
      <c r="AJO115" s="12"/>
      <c r="AJP115" s="12"/>
      <c r="AJQ115" s="12"/>
      <c r="AJR115" s="12"/>
      <c r="AJS115" s="12"/>
      <c r="AJT115" s="12"/>
      <c r="AJU115" s="12"/>
      <c r="AJV115" s="12"/>
      <c r="AJW115" s="12"/>
      <c r="AJX115" s="12"/>
      <c r="AJY115" s="12"/>
      <c r="AJZ115" s="12"/>
      <c r="AKA115" s="12"/>
      <c r="AKB115" s="12"/>
      <c r="AKC115" s="12"/>
      <c r="AKD115" s="12"/>
      <c r="AKE115" s="12"/>
      <c r="AKF115" s="12"/>
      <c r="AKG115" s="12"/>
      <c r="AKH115" s="12"/>
      <c r="AKI115" s="12"/>
      <c r="AKJ115" s="12"/>
      <c r="AKK115" s="12"/>
      <c r="AKL115" s="12"/>
      <c r="AKM115" s="12"/>
      <c r="AKN115" s="12"/>
      <c r="AKO115" s="12"/>
      <c r="AKP115" s="12"/>
      <c r="AKQ115" s="12"/>
      <c r="AKR115" s="12"/>
      <c r="AKS115" s="12"/>
      <c r="AKT115" s="12"/>
      <c r="AKU115" s="12"/>
      <c r="AKV115" s="12"/>
      <c r="AKW115" s="12"/>
      <c r="AKX115" s="12"/>
      <c r="AKY115" s="12"/>
      <c r="AKZ115" s="12"/>
      <c r="ALA115" s="12"/>
      <c r="ALB115" s="12"/>
      <c r="ALC115" s="12"/>
      <c r="ALD115" s="12"/>
      <c r="ALE115" s="12"/>
      <c r="ALF115" s="12"/>
      <c r="ALG115" s="12"/>
      <c r="ALH115" s="12"/>
      <c r="ALI115" s="12"/>
      <c r="ALJ115" s="12"/>
      <c r="ALK115" s="12"/>
      <c r="ALL115" s="12"/>
      <c r="ALM115" s="12"/>
      <c r="ALN115" s="12"/>
      <c r="ALO115" s="12"/>
      <c r="ALP115" s="12"/>
      <c r="ALQ115" s="12"/>
      <c r="ALR115" s="12"/>
      <c r="ALS115" s="12"/>
      <c r="ALT115" s="12"/>
      <c r="ALU115" s="12"/>
      <c r="ALV115" s="12"/>
      <c r="ALW115" s="12"/>
      <c r="ALX115" s="12"/>
      <c r="ALY115" s="12"/>
      <c r="ALZ115" s="12"/>
      <c r="AMA115" s="12"/>
      <c r="AMB115" s="12"/>
      <c r="AMC115" s="12"/>
      <c r="AMD115" s="12"/>
      <c r="AME115" s="12"/>
      <c r="AMF115" s="12"/>
      <c r="AMG115" s="12"/>
      <c r="AMH115" s="12"/>
      <c r="AMI115" s="12"/>
      <c r="AMJ115" s="12"/>
    </row>
    <row r="116" spans="1:1024">
      <c r="A116" s="187">
        <v>4</v>
      </c>
      <c r="B116" s="139" t="s">
        <v>136</v>
      </c>
      <c r="C116" s="41"/>
      <c r="D116" s="18" t="s">
        <v>124</v>
      </c>
      <c r="E116" s="89">
        <v>1</v>
      </c>
      <c r="F116" s="82"/>
      <c r="G116" s="18"/>
      <c r="H116" s="41">
        <f>E116*G116</f>
        <v>0</v>
      </c>
      <c r="I116" s="18">
        <v>10000</v>
      </c>
      <c r="J116" s="41">
        <f>E116*I116</f>
        <v>10000</v>
      </c>
      <c r="K116" s="140">
        <f>H116+J116</f>
        <v>10000</v>
      </c>
      <c r="L116" s="163"/>
      <c r="M116" s="12"/>
      <c r="N116" s="12"/>
      <c r="O116" s="164"/>
      <c r="P116" s="12"/>
      <c r="Q116" s="155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  <c r="DA116" s="12"/>
      <c r="DB116" s="12"/>
      <c r="DC116" s="12"/>
      <c r="DD116" s="12"/>
      <c r="DE116" s="12"/>
      <c r="DF116" s="12"/>
      <c r="DG116" s="12"/>
      <c r="DH116" s="12"/>
      <c r="DI116" s="12"/>
      <c r="DJ116" s="12"/>
      <c r="DK116" s="12"/>
      <c r="DL116" s="12"/>
      <c r="DM116" s="12"/>
      <c r="DN116" s="12"/>
      <c r="DO116" s="12"/>
      <c r="DP116" s="12"/>
      <c r="DQ116" s="12"/>
      <c r="DR116" s="12"/>
      <c r="DS116" s="12"/>
      <c r="DT116" s="12"/>
      <c r="DU116" s="12"/>
      <c r="DV116" s="12"/>
      <c r="DW116" s="12"/>
      <c r="DX116" s="12"/>
      <c r="DY116" s="12"/>
      <c r="DZ116" s="12"/>
      <c r="EA116" s="12"/>
      <c r="EB116" s="12"/>
      <c r="EC116" s="12"/>
      <c r="ED116" s="12"/>
      <c r="EE116" s="12"/>
      <c r="EF116" s="12"/>
      <c r="EG116" s="12"/>
      <c r="EH116" s="12"/>
      <c r="EI116" s="12"/>
      <c r="EJ116" s="12"/>
      <c r="EK116" s="12"/>
      <c r="EL116" s="12"/>
      <c r="EM116" s="12"/>
      <c r="EN116" s="12"/>
      <c r="EO116" s="12"/>
      <c r="EP116" s="12"/>
      <c r="EQ116" s="12"/>
      <c r="ER116" s="12"/>
      <c r="ES116" s="12"/>
      <c r="ET116" s="12"/>
      <c r="EU116" s="12"/>
      <c r="EV116" s="12"/>
      <c r="EW116" s="12"/>
      <c r="EX116" s="12"/>
      <c r="EY116" s="12"/>
      <c r="EZ116" s="12"/>
      <c r="FA116" s="12"/>
      <c r="FB116" s="12"/>
      <c r="FC116" s="12"/>
      <c r="FD116" s="12"/>
      <c r="FE116" s="12"/>
      <c r="FF116" s="12"/>
      <c r="FG116" s="12"/>
      <c r="FH116" s="12"/>
      <c r="FI116" s="12"/>
      <c r="FJ116" s="12"/>
      <c r="FK116" s="12"/>
      <c r="FL116" s="12"/>
      <c r="FM116" s="12"/>
      <c r="FN116" s="12"/>
      <c r="FO116" s="12"/>
      <c r="FP116" s="12"/>
      <c r="FQ116" s="12"/>
      <c r="FR116" s="12"/>
      <c r="FS116" s="12"/>
      <c r="FT116" s="12"/>
      <c r="FU116" s="12"/>
      <c r="FV116" s="12"/>
      <c r="FW116" s="12"/>
      <c r="FX116" s="12"/>
      <c r="FY116" s="12"/>
      <c r="FZ116" s="12"/>
      <c r="GA116" s="12"/>
      <c r="GB116" s="12"/>
      <c r="GC116" s="12"/>
      <c r="GD116" s="12"/>
      <c r="GE116" s="12"/>
      <c r="GF116" s="12"/>
      <c r="GG116" s="12"/>
      <c r="GH116" s="12"/>
      <c r="GI116" s="12"/>
      <c r="GJ116" s="12"/>
      <c r="GK116" s="12"/>
      <c r="GL116" s="12"/>
      <c r="GM116" s="12"/>
      <c r="GN116" s="12"/>
      <c r="GO116" s="12"/>
      <c r="GP116" s="12"/>
      <c r="GQ116" s="12"/>
      <c r="GR116" s="12"/>
      <c r="GS116" s="12"/>
      <c r="GT116" s="12"/>
      <c r="GU116" s="12"/>
      <c r="GV116" s="12"/>
      <c r="GW116" s="12"/>
      <c r="GX116" s="12"/>
      <c r="GY116" s="12"/>
      <c r="GZ116" s="12"/>
      <c r="HA116" s="12"/>
      <c r="HB116" s="12"/>
      <c r="HC116" s="12"/>
      <c r="HD116" s="12"/>
      <c r="HE116" s="12"/>
      <c r="HF116" s="12"/>
      <c r="HG116" s="12"/>
      <c r="HH116" s="12"/>
      <c r="HI116" s="12"/>
      <c r="HJ116" s="12"/>
      <c r="HK116" s="12"/>
      <c r="HL116" s="12"/>
      <c r="HM116" s="12"/>
      <c r="HN116" s="12"/>
      <c r="HO116" s="12"/>
      <c r="HP116" s="12"/>
      <c r="HQ116" s="12"/>
      <c r="HR116" s="12"/>
      <c r="HS116" s="12"/>
      <c r="HT116" s="12"/>
      <c r="HU116" s="12"/>
      <c r="HV116" s="12"/>
      <c r="HW116" s="12"/>
      <c r="HX116" s="12"/>
      <c r="HY116" s="12"/>
      <c r="HZ116" s="12"/>
      <c r="IA116" s="12"/>
      <c r="IB116" s="12"/>
      <c r="IC116" s="12"/>
      <c r="ID116" s="12"/>
      <c r="IE116" s="12"/>
      <c r="IF116" s="12"/>
      <c r="IG116" s="12"/>
      <c r="IH116" s="12"/>
      <c r="II116" s="12"/>
      <c r="IJ116" s="12"/>
      <c r="IK116" s="12"/>
      <c r="IL116" s="12"/>
      <c r="IM116" s="12"/>
      <c r="IN116" s="12"/>
      <c r="IO116" s="12"/>
      <c r="IP116" s="12"/>
      <c r="IQ116" s="12"/>
      <c r="IR116" s="12"/>
      <c r="IS116" s="12"/>
      <c r="IT116" s="12"/>
      <c r="IU116" s="12"/>
      <c r="IV116" s="12"/>
      <c r="IW116" s="12"/>
      <c r="IX116" s="12"/>
      <c r="IY116" s="12"/>
      <c r="IZ116" s="12"/>
      <c r="JA116" s="12"/>
      <c r="JB116" s="12"/>
      <c r="JC116" s="12"/>
      <c r="JD116" s="12"/>
      <c r="JE116" s="12"/>
      <c r="JF116" s="12"/>
      <c r="JG116" s="12"/>
      <c r="JH116" s="12"/>
      <c r="JI116" s="12"/>
      <c r="JJ116" s="12"/>
      <c r="JK116" s="12"/>
      <c r="JL116" s="12"/>
      <c r="JM116" s="12"/>
      <c r="JN116" s="12"/>
      <c r="JO116" s="12"/>
      <c r="JP116" s="12"/>
      <c r="JQ116" s="12"/>
      <c r="JR116" s="12"/>
      <c r="JS116" s="12"/>
      <c r="JT116" s="12"/>
      <c r="JU116" s="12"/>
      <c r="JV116" s="12"/>
      <c r="JW116" s="12"/>
      <c r="JX116" s="12"/>
      <c r="JY116" s="12"/>
      <c r="JZ116" s="12"/>
      <c r="KA116" s="12"/>
      <c r="KB116" s="12"/>
      <c r="KC116" s="12"/>
      <c r="KD116" s="12"/>
      <c r="KE116" s="12"/>
      <c r="KF116" s="12"/>
      <c r="KG116" s="12"/>
      <c r="KH116" s="12"/>
      <c r="KI116" s="12"/>
      <c r="KJ116" s="12"/>
      <c r="KK116" s="12"/>
      <c r="KL116" s="12"/>
      <c r="KM116" s="12"/>
      <c r="KN116" s="12"/>
      <c r="KO116" s="12"/>
      <c r="KP116" s="12"/>
      <c r="KQ116" s="12"/>
      <c r="KR116" s="12"/>
      <c r="KS116" s="12"/>
      <c r="KT116" s="12"/>
      <c r="KU116" s="12"/>
      <c r="KV116" s="12"/>
      <c r="KW116" s="12"/>
      <c r="KX116" s="12"/>
      <c r="KY116" s="12"/>
      <c r="KZ116" s="12"/>
      <c r="LA116" s="12"/>
      <c r="LB116" s="12"/>
      <c r="LC116" s="12"/>
      <c r="LD116" s="12"/>
      <c r="LE116" s="12"/>
      <c r="LF116" s="12"/>
      <c r="LG116" s="12"/>
      <c r="LH116" s="12"/>
      <c r="LI116" s="12"/>
      <c r="LJ116" s="12"/>
      <c r="LK116" s="12"/>
      <c r="LL116" s="12"/>
      <c r="LM116" s="12"/>
      <c r="LN116" s="12"/>
      <c r="LO116" s="12"/>
      <c r="LP116" s="12"/>
      <c r="LQ116" s="12"/>
      <c r="LR116" s="12"/>
      <c r="LS116" s="12"/>
      <c r="LT116" s="12"/>
      <c r="LU116" s="12"/>
      <c r="LV116" s="12"/>
      <c r="LW116" s="12"/>
      <c r="LX116" s="12"/>
      <c r="LY116" s="12"/>
      <c r="LZ116" s="12"/>
      <c r="MA116" s="12"/>
      <c r="MB116" s="12"/>
      <c r="MC116" s="12"/>
      <c r="MD116" s="12"/>
      <c r="ME116" s="12"/>
      <c r="MF116" s="12"/>
      <c r="MG116" s="12"/>
      <c r="MH116" s="12"/>
      <c r="MI116" s="12"/>
      <c r="MJ116" s="12"/>
      <c r="MK116" s="12"/>
      <c r="ML116" s="12"/>
      <c r="MM116" s="12"/>
      <c r="MN116" s="12"/>
      <c r="MO116" s="12"/>
      <c r="MP116" s="12"/>
      <c r="MQ116" s="12"/>
      <c r="MR116" s="12"/>
      <c r="MS116" s="12"/>
      <c r="MT116" s="12"/>
      <c r="MU116" s="12"/>
      <c r="MV116" s="12"/>
      <c r="MW116" s="12"/>
      <c r="MX116" s="12"/>
      <c r="MY116" s="12"/>
      <c r="MZ116" s="12"/>
      <c r="NA116" s="12"/>
      <c r="NB116" s="12"/>
      <c r="NC116" s="12"/>
      <c r="ND116" s="12"/>
      <c r="NE116" s="12"/>
      <c r="NF116" s="12"/>
      <c r="NG116" s="12"/>
      <c r="NH116" s="12"/>
      <c r="NI116" s="12"/>
      <c r="NJ116" s="12"/>
      <c r="NK116" s="12"/>
      <c r="NL116" s="12"/>
      <c r="NM116" s="12"/>
      <c r="NN116" s="12"/>
      <c r="NO116" s="12"/>
      <c r="NP116" s="12"/>
      <c r="NQ116" s="12"/>
      <c r="NR116" s="12"/>
      <c r="NS116" s="12"/>
      <c r="NT116" s="12"/>
      <c r="NU116" s="12"/>
      <c r="NV116" s="12"/>
      <c r="NW116" s="12"/>
      <c r="NX116" s="12"/>
      <c r="NY116" s="12"/>
      <c r="NZ116" s="12"/>
      <c r="OA116" s="12"/>
      <c r="OB116" s="12"/>
      <c r="OC116" s="12"/>
      <c r="OD116" s="12"/>
      <c r="OE116" s="12"/>
      <c r="OF116" s="12"/>
      <c r="OG116" s="12"/>
      <c r="OH116" s="12"/>
      <c r="OI116" s="12"/>
      <c r="OJ116" s="12"/>
      <c r="OK116" s="12"/>
      <c r="OL116" s="12"/>
      <c r="OM116" s="12"/>
      <c r="ON116" s="12"/>
      <c r="OO116" s="12"/>
      <c r="OP116" s="12"/>
      <c r="OQ116" s="12"/>
      <c r="OR116" s="12"/>
      <c r="OS116" s="12"/>
      <c r="OT116" s="12"/>
      <c r="OU116" s="12"/>
      <c r="OV116" s="12"/>
      <c r="OW116" s="12"/>
      <c r="OX116" s="12"/>
      <c r="OY116" s="12"/>
      <c r="OZ116" s="12"/>
      <c r="PA116" s="12"/>
      <c r="PB116" s="12"/>
      <c r="PC116" s="12"/>
      <c r="PD116" s="12"/>
      <c r="PE116" s="12"/>
      <c r="PF116" s="12"/>
      <c r="PG116" s="12"/>
      <c r="PH116" s="12"/>
      <c r="PI116" s="12"/>
      <c r="PJ116" s="12"/>
      <c r="PK116" s="12"/>
      <c r="PL116" s="12"/>
      <c r="PM116" s="12"/>
      <c r="PN116" s="12"/>
      <c r="PO116" s="12"/>
      <c r="PP116" s="12"/>
      <c r="PQ116" s="12"/>
      <c r="PR116" s="12"/>
      <c r="PS116" s="12"/>
      <c r="PT116" s="12"/>
      <c r="PU116" s="12"/>
      <c r="PV116" s="12"/>
      <c r="PW116" s="12"/>
      <c r="PX116" s="12"/>
      <c r="PY116" s="12"/>
      <c r="PZ116" s="12"/>
      <c r="QA116" s="12"/>
      <c r="QB116" s="12"/>
      <c r="QC116" s="12"/>
      <c r="QD116" s="12"/>
      <c r="QE116" s="12"/>
      <c r="QF116" s="12"/>
      <c r="QG116" s="12"/>
      <c r="QH116" s="12"/>
      <c r="QI116" s="12"/>
      <c r="QJ116" s="12"/>
      <c r="QK116" s="12"/>
      <c r="QL116" s="12"/>
      <c r="QM116" s="12"/>
      <c r="QN116" s="12"/>
      <c r="QO116" s="12"/>
      <c r="QP116" s="12"/>
      <c r="QQ116" s="12"/>
      <c r="QR116" s="12"/>
      <c r="QS116" s="12"/>
      <c r="QT116" s="12"/>
      <c r="QU116" s="12"/>
      <c r="QV116" s="12"/>
      <c r="QW116" s="12"/>
      <c r="QX116" s="12"/>
      <c r="QY116" s="12"/>
      <c r="QZ116" s="12"/>
      <c r="RA116" s="12"/>
      <c r="RB116" s="12"/>
      <c r="RC116" s="12"/>
      <c r="RD116" s="12"/>
      <c r="RE116" s="12"/>
      <c r="RF116" s="12"/>
      <c r="RG116" s="12"/>
      <c r="RH116" s="12"/>
      <c r="RI116" s="12"/>
      <c r="RJ116" s="12"/>
      <c r="RK116" s="12"/>
      <c r="RL116" s="12"/>
      <c r="RM116" s="12"/>
      <c r="RN116" s="12"/>
      <c r="RO116" s="12"/>
      <c r="RP116" s="12"/>
      <c r="RQ116" s="12"/>
      <c r="RR116" s="12"/>
      <c r="RS116" s="12"/>
      <c r="RT116" s="12"/>
      <c r="RU116" s="12"/>
      <c r="RV116" s="12"/>
      <c r="RW116" s="12"/>
      <c r="RX116" s="12"/>
      <c r="RY116" s="12"/>
      <c r="RZ116" s="12"/>
      <c r="SA116" s="12"/>
      <c r="SB116" s="12"/>
      <c r="SC116" s="12"/>
      <c r="SD116" s="12"/>
      <c r="SE116" s="12"/>
      <c r="SF116" s="12"/>
      <c r="SG116" s="12"/>
      <c r="SH116" s="12"/>
      <c r="SI116" s="12"/>
      <c r="SJ116" s="12"/>
      <c r="SK116" s="12"/>
      <c r="SL116" s="12"/>
      <c r="SM116" s="12"/>
      <c r="SN116" s="12"/>
      <c r="SO116" s="12"/>
      <c r="SP116" s="12"/>
      <c r="SQ116" s="12"/>
      <c r="SR116" s="12"/>
      <c r="SS116" s="12"/>
      <c r="ST116" s="12"/>
      <c r="SU116" s="12"/>
      <c r="SV116" s="12"/>
      <c r="SW116" s="12"/>
      <c r="SX116" s="12"/>
      <c r="SY116" s="12"/>
      <c r="SZ116" s="12"/>
      <c r="TA116" s="12"/>
      <c r="TB116" s="12"/>
      <c r="TC116" s="12"/>
      <c r="TD116" s="12"/>
      <c r="TE116" s="12"/>
      <c r="TF116" s="12"/>
      <c r="TG116" s="12"/>
      <c r="TH116" s="12"/>
      <c r="TI116" s="12"/>
      <c r="TJ116" s="12"/>
      <c r="TK116" s="12"/>
      <c r="TL116" s="12"/>
      <c r="TM116" s="12"/>
      <c r="TN116" s="12"/>
      <c r="TO116" s="12"/>
      <c r="TP116" s="12"/>
      <c r="TQ116" s="12"/>
      <c r="TR116" s="12"/>
      <c r="TS116" s="12"/>
      <c r="TT116" s="12"/>
      <c r="TU116" s="12"/>
      <c r="TV116" s="12"/>
      <c r="TW116" s="12"/>
      <c r="TX116" s="12"/>
      <c r="TY116" s="12"/>
      <c r="TZ116" s="12"/>
      <c r="UA116" s="12"/>
      <c r="UB116" s="12"/>
      <c r="UC116" s="12"/>
      <c r="UD116" s="12"/>
      <c r="UE116" s="12"/>
      <c r="UF116" s="12"/>
      <c r="UG116" s="12"/>
      <c r="UH116" s="12"/>
      <c r="UI116" s="12"/>
      <c r="UJ116" s="12"/>
      <c r="UK116" s="12"/>
      <c r="UL116" s="12"/>
      <c r="UM116" s="12"/>
      <c r="UN116" s="12"/>
      <c r="UO116" s="12"/>
      <c r="UP116" s="12"/>
      <c r="UQ116" s="12"/>
      <c r="UR116" s="12"/>
      <c r="US116" s="12"/>
      <c r="UT116" s="12"/>
      <c r="UU116" s="12"/>
      <c r="UV116" s="12"/>
      <c r="UW116" s="12"/>
      <c r="UX116" s="12"/>
      <c r="UY116" s="12"/>
      <c r="UZ116" s="12"/>
      <c r="VA116" s="12"/>
      <c r="VB116" s="12"/>
      <c r="VC116" s="12"/>
      <c r="VD116" s="12"/>
      <c r="VE116" s="12"/>
      <c r="VF116" s="12"/>
      <c r="VG116" s="12"/>
      <c r="VH116" s="12"/>
      <c r="VI116" s="12"/>
      <c r="VJ116" s="12"/>
      <c r="VK116" s="12"/>
      <c r="VL116" s="12"/>
      <c r="VM116" s="12"/>
      <c r="VN116" s="12"/>
      <c r="VO116" s="12"/>
      <c r="VP116" s="12"/>
      <c r="VQ116" s="12"/>
      <c r="VR116" s="12"/>
      <c r="VS116" s="12"/>
      <c r="VT116" s="12"/>
      <c r="VU116" s="12"/>
      <c r="VV116" s="12"/>
      <c r="VW116" s="12"/>
      <c r="VX116" s="12"/>
      <c r="VY116" s="12"/>
      <c r="VZ116" s="12"/>
      <c r="WA116" s="12"/>
      <c r="WB116" s="12"/>
      <c r="WC116" s="12"/>
      <c r="WD116" s="12"/>
      <c r="WE116" s="12"/>
      <c r="WF116" s="12"/>
      <c r="WG116" s="12"/>
      <c r="WH116" s="12"/>
      <c r="WI116" s="12"/>
      <c r="WJ116" s="12"/>
      <c r="WK116" s="12"/>
      <c r="WL116" s="12"/>
      <c r="WM116" s="12"/>
      <c r="WN116" s="12"/>
      <c r="WO116" s="12"/>
      <c r="WP116" s="12"/>
      <c r="WQ116" s="12"/>
      <c r="WR116" s="12"/>
      <c r="WS116" s="12"/>
      <c r="WT116" s="12"/>
      <c r="WU116" s="12"/>
      <c r="WV116" s="12"/>
      <c r="WW116" s="12"/>
      <c r="WX116" s="12"/>
      <c r="WY116" s="12"/>
      <c r="WZ116" s="12"/>
      <c r="XA116" s="12"/>
      <c r="XB116" s="12"/>
      <c r="XC116" s="12"/>
      <c r="XD116" s="12"/>
      <c r="XE116" s="12"/>
      <c r="XF116" s="12"/>
      <c r="XG116" s="12"/>
      <c r="XH116" s="12"/>
      <c r="XI116" s="12"/>
      <c r="XJ116" s="12"/>
      <c r="XK116" s="12"/>
      <c r="XL116" s="12"/>
      <c r="XM116" s="12"/>
      <c r="XN116" s="12"/>
      <c r="XO116" s="12"/>
      <c r="XP116" s="12"/>
      <c r="XQ116" s="12"/>
      <c r="XR116" s="12"/>
      <c r="XS116" s="12"/>
      <c r="XT116" s="12"/>
      <c r="XU116" s="12"/>
      <c r="XV116" s="12"/>
      <c r="XW116" s="12"/>
      <c r="XX116" s="12"/>
      <c r="XY116" s="12"/>
      <c r="XZ116" s="12"/>
      <c r="YA116" s="12"/>
      <c r="YB116" s="12"/>
      <c r="YC116" s="12"/>
      <c r="YD116" s="12"/>
      <c r="YE116" s="12"/>
      <c r="YF116" s="12"/>
      <c r="YG116" s="12"/>
      <c r="YH116" s="12"/>
      <c r="YI116" s="12"/>
      <c r="YJ116" s="12"/>
      <c r="YK116" s="12"/>
      <c r="YL116" s="12"/>
      <c r="YM116" s="12"/>
      <c r="YN116" s="12"/>
      <c r="YO116" s="12"/>
      <c r="YP116" s="12"/>
      <c r="YQ116" s="12"/>
      <c r="YR116" s="12"/>
      <c r="YS116" s="12"/>
      <c r="YT116" s="12"/>
      <c r="YU116" s="12"/>
      <c r="YV116" s="12"/>
      <c r="YW116" s="12"/>
      <c r="YX116" s="12"/>
      <c r="YY116" s="12"/>
      <c r="YZ116" s="12"/>
      <c r="ZA116" s="12"/>
      <c r="ZB116" s="12"/>
      <c r="ZC116" s="12"/>
      <c r="ZD116" s="12"/>
      <c r="ZE116" s="12"/>
      <c r="ZF116" s="12"/>
      <c r="ZG116" s="12"/>
      <c r="ZH116" s="12"/>
      <c r="ZI116" s="12"/>
      <c r="ZJ116" s="12"/>
      <c r="ZK116" s="12"/>
      <c r="ZL116" s="12"/>
      <c r="ZM116" s="12"/>
      <c r="ZN116" s="12"/>
      <c r="ZO116" s="12"/>
      <c r="ZP116" s="12"/>
      <c r="ZQ116" s="12"/>
      <c r="ZR116" s="12"/>
      <c r="ZS116" s="12"/>
      <c r="ZT116" s="12"/>
      <c r="ZU116" s="12"/>
      <c r="ZV116" s="12"/>
      <c r="ZW116" s="12"/>
      <c r="ZX116" s="12"/>
      <c r="ZY116" s="12"/>
      <c r="ZZ116" s="12"/>
      <c r="AAA116" s="12"/>
      <c r="AAB116" s="12"/>
      <c r="AAC116" s="12"/>
      <c r="AAD116" s="12"/>
      <c r="AAE116" s="12"/>
      <c r="AAF116" s="12"/>
      <c r="AAG116" s="12"/>
      <c r="AAH116" s="12"/>
      <c r="AAI116" s="12"/>
      <c r="AAJ116" s="12"/>
      <c r="AAK116" s="12"/>
      <c r="AAL116" s="12"/>
      <c r="AAM116" s="12"/>
      <c r="AAN116" s="12"/>
      <c r="AAO116" s="12"/>
      <c r="AAP116" s="12"/>
      <c r="AAQ116" s="12"/>
      <c r="AAR116" s="12"/>
      <c r="AAS116" s="12"/>
      <c r="AAT116" s="12"/>
      <c r="AAU116" s="12"/>
      <c r="AAV116" s="12"/>
      <c r="AAW116" s="12"/>
      <c r="AAX116" s="12"/>
      <c r="AAY116" s="12"/>
      <c r="AAZ116" s="12"/>
      <c r="ABA116" s="12"/>
      <c r="ABB116" s="12"/>
      <c r="ABC116" s="12"/>
      <c r="ABD116" s="12"/>
      <c r="ABE116" s="12"/>
      <c r="ABF116" s="12"/>
      <c r="ABG116" s="12"/>
      <c r="ABH116" s="12"/>
      <c r="ABI116" s="12"/>
      <c r="ABJ116" s="12"/>
      <c r="ABK116" s="12"/>
      <c r="ABL116" s="12"/>
      <c r="ABM116" s="12"/>
      <c r="ABN116" s="12"/>
      <c r="ABO116" s="12"/>
      <c r="ABP116" s="12"/>
      <c r="ABQ116" s="12"/>
      <c r="ABR116" s="12"/>
      <c r="ABS116" s="12"/>
      <c r="ABT116" s="12"/>
      <c r="ABU116" s="12"/>
      <c r="ABV116" s="12"/>
      <c r="ABW116" s="12"/>
      <c r="ABX116" s="12"/>
      <c r="ABY116" s="12"/>
      <c r="ABZ116" s="12"/>
      <c r="ACA116" s="12"/>
      <c r="ACB116" s="12"/>
      <c r="ACC116" s="12"/>
      <c r="ACD116" s="12"/>
      <c r="ACE116" s="12"/>
      <c r="ACF116" s="12"/>
      <c r="ACG116" s="12"/>
      <c r="ACH116" s="12"/>
      <c r="ACI116" s="12"/>
      <c r="ACJ116" s="12"/>
      <c r="ACK116" s="12"/>
      <c r="ACL116" s="12"/>
      <c r="ACM116" s="12"/>
      <c r="ACN116" s="12"/>
      <c r="ACO116" s="12"/>
      <c r="ACP116" s="12"/>
      <c r="ACQ116" s="12"/>
      <c r="ACR116" s="12"/>
      <c r="ACS116" s="12"/>
      <c r="ACT116" s="12"/>
      <c r="ACU116" s="12"/>
      <c r="ACV116" s="12"/>
      <c r="ACW116" s="12"/>
      <c r="ACX116" s="12"/>
      <c r="ACY116" s="12"/>
      <c r="ACZ116" s="12"/>
      <c r="ADA116" s="12"/>
      <c r="ADB116" s="12"/>
      <c r="ADC116" s="12"/>
      <c r="ADD116" s="12"/>
      <c r="ADE116" s="12"/>
      <c r="ADF116" s="12"/>
      <c r="ADG116" s="12"/>
      <c r="ADH116" s="12"/>
      <c r="ADI116" s="12"/>
      <c r="ADJ116" s="12"/>
      <c r="ADK116" s="12"/>
      <c r="ADL116" s="12"/>
      <c r="ADM116" s="12"/>
      <c r="ADN116" s="12"/>
      <c r="ADO116" s="12"/>
      <c r="ADP116" s="12"/>
      <c r="ADQ116" s="12"/>
      <c r="ADR116" s="12"/>
      <c r="ADS116" s="12"/>
      <c r="ADT116" s="12"/>
      <c r="ADU116" s="12"/>
      <c r="ADV116" s="12"/>
      <c r="ADW116" s="12"/>
      <c r="ADX116" s="12"/>
      <c r="ADY116" s="12"/>
      <c r="ADZ116" s="12"/>
      <c r="AEA116" s="12"/>
      <c r="AEB116" s="12"/>
      <c r="AEC116" s="12"/>
      <c r="AED116" s="12"/>
      <c r="AEE116" s="12"/>
      <c r="AEF116" s="12"/>
      <c r="AEG116" s="12"/>
      <c r="AEH116" s="12"/>
      <c r="AEI116" s="12"/>
      <c r="AEJ116" s="12"/>
      <c r="AEK116" s="12"/>
      <c r="AEL116" s="12"/>
      <c r="AEM116" s="12"/>
      <c r="AEN116" s="12"/>
      <c r="AEO116" s="12"/>
      <c r="AEP116" s="12"/>
      <c r="AEQ116" s="12"/>
      <c r="AER116" s="12"/>
      <c r="AES116" s="12"/>
      <c r="AET116" s="12"/>
      <c r="AEU116" s="12"/>
      <c r="AEV116" s="12"/>
      <c r="AEW116" s="12"/>
      <c r="AEX116" s="12"/>
      <c r="AEY116" s="12"/>
      <c r="AEZ116" s="12"/>
      <c r="AFA116" s="12"/>
      <c r="AFB116" s="12"/>
      <c r="AFC116" s="12"/>
      <c r="AFD116" s="12"/>
      <c r="AFE116" s="12"/>
      <c r="AFF116" s="12"/>
      <c r="AFG116" s="12"/>
      <c r="AFH116" s="12"/>
      <c r="AFI116" s="12"/>
      <c r="AFJ116" s="12"/>
      <c r="AFK116" s="12"/>
      <c r="AFL116" s="12"/>
      <c r="AFM116" s="12"/>
      <c r="AFN116" s="12"/>
      <c r="AFO116" s="12"/>
      <c r="AFP116" s="12"/>
      <c r="AFQ116" s="12"/>
      <c r="AFR116" s="12"/>
      <c r="AFS116" s="12"/>
      <c r="AFT116" s="12"/>
      <c r="AFU116" s="12"/>
      <c r="AFV116" s="12"/>
      <c r="AFW116" s="12"/>
      <c r="AFX116" s="12"/>
      <c r="AFY116" s="12"/>
      <c r="AFZ116" s="12"/>
      <c r="AGA116" s="12"/>
      <c r="AGB116" s="12"/>
      <c r="AGC116" s="12"/>
      <c r="AGD116" s="12"/>
      <c r="AGE116" s="12"/>
      <c r="AGF116" s="12"/>
      <c r="AGG116" s="12"/>
      <c r="AGH116" s="12"/>
      <c r="AGI116" s="12"/>
      <c r="AGJ116" s="12"/>
      <c r="AGK116" s="12"/>
      <c r="AGL116" s="12"/>
      <c r="AGM116" s="12"/>
      <c r="AGN116" s="12"/>
      <c r="AGO116" s="12"/>
      <c r="AGP116" s="12"/>
      <c r="AGQ116" s="12"/>
      <c r="AGR116" s="12"/>
      <c r="AGS116" s="12"/>
      <c r="AGT116" s="12"/>
      <c r="AGU116" s="12"/>
      <c r="AGV116" s="12"/>
      <c r="AGW116" s="12"/>
      <c r="AGX116" s="12"/>
      <c r="AGY116" s="12"/>
      <c r="AGZ116" s="12"/>
      <c r="AHA116" s="12"/>
      <c r="AHB116" s="12"/>
      <c r="AHC116" s="12"/>
      <c r="AHD116" s="12"/>
      <c r="AHE116" s="12"/>
      <c r="AHF116" s="12"/>
      <c r="AHG116" s="12"/>
      <c r="AHH116" s="12"/>
      <c r="AHI116" s="12"/>
      <c r="AHJ116" s="12"/>
      <c r="AHK116" s="12"/>
      <c r="AHL116" s="12"/>
      <c r="AHM116" s="12"/>
      <c r="AHN116" s="12"/>
      <c r="AHO116" s="12"/>
      <c r="AHP116" s="12"/>
      <c r="AHQ116" s="12"/>
      <c r="AHR116" s="12"/>
      <c r="AHS116" s="12"/>
      <c r="AHT116" s="12"/>
      <c r="AHU116" s="12"/>
      <c r="AHV116" s="12"/>
      <c r="AHW116" s="12"/>
      <c r="AHX116" s="12"/>
      <c r="AHY116" s="12"/>
      <c r="AHZ116" s="12"/>
      <c r="AIA116" s="12"/>
      <c r="AIB116" s="12"/>
      <c r="AIC116" s="12"/>
      <c r="AID116" s="12"/>
      <c r="AIE116" s="12"/>
      <c r="AIF116" s="12"/>
      <c r="AIG116" s="12"/>
      <c r="AIH116" s="12"/>
      <c r="AII116" s="12"/>
      <c r="AIJ116" s="12"/>
      <c r="AIK116" s="12"/>
      <c r="AIL116" s="12"/>
      <c r="AIM116" s="12"/>
      <c r="AIN116" s="12"/>
      <c r="AIO116" s="12"/>
      <c r="AIP116" s="12"/>
      <c r="AIQ116" s="12"/>
      <c r="AIR116" s="12"/>
      <c r="AIS116" s="12"/>
      <c r="AIT116" s="12"/>
      <c r="AIU116" s="12"/>
      <c r="AIV116" s="12"/>
      <c r="AIW116" s="12"/>
      <c r="AIX116" s="12"/>
      <c r="AIY116" s="12"/>
      <c r="AIZ116" s="12"/>
      <c r="AJA116" s="12"/>
      <c r="AJB116" s="12"/>
      <c r="AJC116" s="12"/>
      <c r="AJD116" s="12"/>
      <c r="AJE116" s="12"/>
      <c r="AJF116" s="12"/>
      <c r="AJG116" s="12"/>
      <c r="AJH116" s="12"/>
      <c r="AJI116" s="12"/>
      <c r="AJJ116" s="12"/>
      <c r="AJK116" s="12"/>
      <c r="AJL116" s="12"/>
      <c r="AJM116" s="12"/>
      <c r="AJN116" s="12"/>
      <c r="AJO116" s="12"/>
      <c r="AJP116" s="12"/>
      <c r="AJQ116" s="12"/>
      <c r="AJR116" s="12"/>
      <c r="AJS116" s="12"/>
      <c r="AJT116" s="12"/>
      <c r="AJU116" s="12"/>
      <c r="AJV116" s="12"/>
      <c r="AJW116" s="12"/>
      <c r="AJX116" s="12"/>
      <c r="AJY116" s="12"/>
      <c r="AJZ116" s="12"/>
      <c r="AKA116" s="12"/>
      <c r="AKB116" s="12"/>
      <c r="AKC116" s="12"/>
      <c r="AKD116" s="12"/>
      <c r="AKE116" s="12"/>
      <c r="AKF116" s="12"/>
      <c r="AKG116" s="12"/>
      <c r="AKH116" s="12"/>
      <c r="AKI116" s="12"/>
      <c r="AKJ116" s="12"/>
      <c r="AKK116" s="12"/>
      <c r="AKL116" s="12"/>
      <c r="AKM116" s="12"/>
      <c r="AKN116" s="12"/>
      <c r="AKO116" s="12"/>
      <c r="AKP116" s="12"/>
      <c r="AKQ116" s="12"/>
      <c r="AKR116" s="12"/>
      <c r="AKS116" s="12"/>
      <c r="AKT116" s="12"/>
      <c r="AKU116" s="12"/>
      <c r="AKV116" s="12"/>
      <c r="AKW116" s="12"/>
      <c r="AKX116" s="12"/>
      <c r="AKY116" s="12"/>
      <c r="AKZ116" s="12"/>
      <c r="ALA116" s="12"/>
      <c r="ALB116" s="12"/>
      <c r="ALC116" s="12"/>
      <c r="ALD116" s="12"/>
      <c r="ALE116" s="12"/>
      <c r="ALF116" s="12"/>
      <c r="ALG116" s="12"/>
      <c r="ALH116" s="12"/>
      <c r="ALI116" s="12"/>
      <c r="ALJ116" s="12"/>
      <c r="ALK116" s="12"/>
      <c r="ALL116" s="12"/>
      <c r="ALM116" s="12"/>
      <c r="ALN116" s="12"/>
      <c r="ALO116" s="12"/>
      <c r="ALP116" s="12"/>
      <c r="ALQ116" s="12"/>
      <c r="ALR116" s="12"/>
      <c r="ALS116" s="12"/>
      <c r="ALT116" s="12"/>
      <c r="ALU116" s="12"/>
      <c r="ALV116" s="12"/>
      <c r="ALW116" s="12"/>
      <c r="ALX116" s="12"/>
      <c r="ALY116" s="12"/>
      <c r="ALZ116" s="12"/>
      <c r="AMA116" s="12"/>
      <c r="AMB116" s="12"/>
      <c r="AMC116" s="12"/>
      <c r="AMD116" s="12"/>
      <c r="AME116" s="12"/>
      <c r="AMF116" s="12"/>
      <c r="AMG116" s="12"/>
      <c r="AMH116" s="12"/>
      <c r="AMI116" s="12"/>
      <c r="AMJ116" s="12"/>
    </row>
    <row r="117" spans="1:1024">
      <c r="A117" s="82"/>
      <c r="B117" s="42"/>
      <c r="C117" s="41"/>
      <c r="D117" s="18"/>
      <c r="E117" s="89"/>
      <c r="F117" s="82"/>
      <c r="G117" s="20" t="s">
        <v>49</v>
      </c>
      <c r="H117" s="44">
        <f>SUM(H110:H116)</f>
        <v>0</v>
      </c>
      <c r="I117" s="20" t="s">
        <v>48</v>
      </c>
      <c r="J117" s="44">
        <f>SUM(J110:J116)</f>
        <v>30000</v>
      </c>
      <c r="K117" s="141">
        <f>H117+J117</f>
        <v>30000</v>
      </c>
      <c r="L117" s="163"/>
      <c r="M117" s="12"/>
      <c r="N117" s="12"/>
      <c r="O117" s="164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  <c r="DA117" s="12"/>
      <c r="DB117" s="12"/>
      <c r="DC117" s="12"/>
      <c r="DD117" s="12"/>
      <c r="DE117" s="12"/>
      <c r="DF117" s="12"/>
      <c r="DG117" s="12"/>
      <c r="DH117" s="12"/>
      <c r="DI117" s="12"/>
      <c r="DJ117" s="12"/>
      <c r="DK117" s="12"/>
      <c r="DL117" s="12"/>
      <c r="DM117" s="12"/>
      <c r="DN117" s="12"/>
      <c r="DO117" s="12"/>
      <c r="DP117" s="12"/>
      <c r="DQ117" s="12"/>
      <c r="DR117" s="12"/>
      <c r="DS117" s="12"/>
      <c r="DT117" s="12"/>
      <c r="DU117" s="12"/>
      <c r="DV117" s="12"/>
      <c r="DW117" s="12"/>
      <c r="DX117" s="12"/>
      <c r="DY117" s="12"/>
      <c r="DZ117" s="12"/>
      <c r="EA117" s="12"/>
      <c r="EB117" s="12"/>
      <c r="EC117" s="12"/>
      <c r="ED117" s="12"/>
      <c r="EE117" s="12"/>
      <c r="EF117" s="12"/>
      <c r="EG117" s="12"/>
      <c r="EH117" s="12"/>
      <c r="EI117" s="12"/>
      <c r="EJ117" s="12"/>
      <c r="EK117" s="12"/>
      <c r="EL117" s="12"/>
      <c r="EM117" s="12"/>
      <c r="EN117" s="12"/>
      <c r="EO117" s="12"/>
      <c r="EP117" s="12"/>
      <c r="EQ117" s="12"/>
      <c r="ER117" s="12"/>
      <c r="ES117" s="12"/>
      <c r="ET117" s="12"/>
      <c r="EU117" s="12"/>
      <c r="EV117" s="12"/>
      <c r="EW117" s="12"/>
      <c r="EX117" s="12"/>
      <c r="EY117" s="12"/>
      <c r="EZ117" s="12"/>
      <c r="FA117" s="12"/>
      <c r="FB117" s="12"/>
      <c r="FC117" s="12"/>
      <c r="FD117" s="12"/>
      <c r="FE117" s="12"/>
      <c r="FF117" s="12"/>
      <c r="FG117" s="12"/>
      <c r="FH117" s="12"/>
      <c r="FI117" s="12"/>
      <c r="FJ117" s="12"/>
      <c r="FK117" s="12"/>
      <c r="FL117" s="12"/>
      <c r="FM117" s="12"/>
      <c r="FN117" s="12"/>
      <c r="FO117" s="12"/>
      <c r="FP117" s="12"/>
      <c r="FQ117" s="12"/>
      <c r="FR117" s="12"/>
      <c r="FS117" s="12"/>
      <c r="FT117" s="12"/>
      <c r="FU117" s="12"/>
      <c r="FV117" s="12"/>
      <c r="FW117" s="12"/>
      <c r="FX117" s="12"/>
      <c r="FY117" s="12"/>
      <c r="FZ117" s="12"/>
      <c r="GA117" s="12"/>
      <c r="GB117" s="12"/>
      <c r="GC117" s="12"/>
      <c r="GD117" s="12"/>
      <c r="GE117" s="12"/>
      <c r="GF117" s="12"/>
      <c r="GG117" s="12"/>
      <c r="GH117" s="12"/>
      <c r="GI117" s="12"/>
      <c r="GJ117" s="12"/>
      <c r="GK117" s="12"/>
      <c r="GL117" s="12"/>
      <c r="GM117" s="12"/>
      <c r="GN117" s="12"/>
      <c r="GO117" s="12"/>
      <c r="GP117" s="12"/>
      <c r="GQ117" s="12"/>
      <c r="GR117" s="12"/>
      <c r="GS117" s="12"/>
      <c r="GT117" s="12"/>
      <c r="GU117" s="12"/>
      <c r="GV117" s="12"/>
      <c r="GW117" s="12"/>
      <c r="GX117" s="12"/>
      <c r="GY117" s="12"/>
      <c r="GZ117" s="12"/>
      <c r="HA117" s="12"/>
      <c r="HB117" s="12"/>
      <c r="HC117" s="12"/>
      <c r="HD117" s="12"/>
      <c r="HE117" s="12"/>
      <c r="HF117" s="12"/>
      <c r="HG117" s="12"/>
      <c r="HH117" s="12"/>
      <c r="HI117" s="12"/>
      <c r="HJ117" s="12"/>
      <c r="HK117" s="12"/>
      <c r="HL117" s="12"/>
      <c r="HM117" s="12"/>
      <c r="HN117" s="12"/>
      <c r="HO117" s="12"/>
      <c r="HP117" s="12"/>
      <c r="HQ117" s="12"/>
      <c r="HR117" s="12"/>
      <c r="HS117" s="12"/>
      <c r="HT117" s="12"/>
      <c r="HU117" s="12"/>
      <c r="HV117" s="12"/>
      <c r="HW117" s="12"/>
      <c r="HX117" s="12"/>
      <c r="HY117" s="12"/>
      <c r="HZ117" s="12"/>
      <c r="IA117" s="12"/>
      <c r="IB117" s="12"/>
      <c r="IC117" s="12"/>
      <c r="ID117" s="12"/>
      <c r="IE117" s="12"/>
      <c r="IF117" s="12"/>
      <c r="IG117" s="12"/>
      <c r="IH117" s="12"/>
      <c r="II117" s="12"/>
      <c r="IJ117" s="12"/>
      <c r="IK117" s="12"/>
      <c r="IL117" s="12"/>
      <c r="IM117" s="12"/>
      <c r="IN117" s="12"/>
      <c r="IO117" s="12"/>
      <c r="IP117" s="12"/>
      <c r="IQ117" s="12"/>
      <c r="IR117" s="12"/>
      <c r="IS117" s="12"/>
      <c r="IT117" s="12"/>
      <c r="IU117" s="12"/>
      <c r="IV117" s="12"/>
      <c r="IW117" s="12"/>
      <c r="IX117" s="12"/>
      <c r="IY117" s="12"/>
      <c r="IZ117" s="12"/>
      <c r="JA117" s="12"/>
      <c r="JB117" s="12"/>
      <c r="JC117" s="12"/>
      <c r="JD117" s="12"/>
      <c r="JE117" s="12"/>
      <c r="JF117" s="12"/>
      <c r="JG117" s="12"/>
      <c r="JH117" s="12"/>
      <c r="JI117" s="12"/>
      <c r="JJ117" s="12"/>
      <c r="JK117" s="12"/>
      <c r="JL117" s="12"/>
      <c r="JM117" s="12"/>
      <c r="JN117" s="12"/>
      <c r="JO117" s="12"/>
      <c r="JP117" s="12"/>
      <c r="JQ117" s="12"/>
      <c r="JR117" s="12"/>
      <c r="JS117" s="12"/>
      <c r="JT117" s="12"/>
      <c r="JU117" s="12"/>
      <c r="JV117" s="12"/>
      <c r="JW117" s="12"/>
      <c r="JX117" s="12"/>
      <c r="JY117" s="12"/>
      <c r="JZ117" s="12"/>
      <c r="KA117" s="12"/>
      <c r="KB117" s="12"/>
      <c r="KC117" s="12"/>
      <c r="KD117" s="12"/>
      <c r="KE117" s="12"/>
      <c r="KF117" s="12"/>
      <c r="KG117" s="12"/>
      <c r="KH117" s="12"/>
      <c r="KI117" s="12"/>
      <c r="KJ117" s="12"/>
      <c r="KK117" s="12"/>
      <c r="KL117" s="12"/>
      <c r="KM117" s="12"/>
      <c r="KN117" s="12"/>
      <c r="KO117" s="12"/>
      <c r="KP117" s="12"/>
      <c r="KQ117" s="12"/>
      <c r="KR117" s="12"/>
      <c r="KS117" s="12"/>
      <c r="KT117" s="12"/>
      <c r="KU117" s="12"/>
      <c r="KV117" s="12"/>
      <c r="KW117" s="12"/>
      <c r="KX117" s="12"/>
      <c r="KY117" s="12"/>
      <c r="KZ117" s="12"/>
      <c r="LA117" s="12"/>
      <c r="LB117" s="12"/>
      <c r="LC117" s="12"/>
      <c r="LD117" s="12"/>
      <c r="LE117" s="12"/>
      <c r="LF117" s="12"/>
      <c r="LG117" s="12"/>
      <c r="LH117" s="12"/>
      <c r="LI117" s="12"/>
      <c r="LJ117" s="12"/>
      <c r="LK117" s="12"/>
      <c r="LL117" s="12"/>
      <c r="LM117" s="12"/>
      <c r="LN117" s="12"/>
      <c r="LO117" s="12"/>
      <c r="LP117" s="12"/>
      <c r="LQ117" s="12"/>
      <c r="LR117" s="12"/>
      <c r="LS117" s="12"/>
      <c r="LT117" s="12"/>
      <c r="LU117" s="12"/>
      <c r="LV117" s="12"/>
      <c r="LW117" s="12"/>
      <c r="LX117" s="12"/>
      <c r="LY117" s="12"/>
      <c r="LZ117" s="12"/>
      <c r="MA117" s="12"/>
      <c r="MB117" s="12"/>
      <c r="MC117" s="12"/>
      <c r="MD117" s="12"/>
      <c r="ME117" s="12"/>
      <c r="MF117" s="12"/>
      <c r="MG117" s="12"/>
      <c r="MH117" s="12"/>
      <c r="MI117" s="12"/>
      <c r="MJ117" s="12"/>
      <c r="MK117" s="12"/>
      <c r="ML117" s="12"/>
      <c r="MM117" s="12"/>
      <c r="MN117" s="12"/>
      <c r="MO117" s="12"/>
      <c r="MP117" s="12"/>
      <c r="MQ117" s="12"/>
      <c r="MR117" s="12"/>
      <c r="MS117" s="12"/>
      <c r="MT117" s="12"/>
      <c r="MU117" s="12"/>
      <c r="MV117" s="12"/>
      <c r="MW117" s="12"/>
      <c r="MX117" s="12"/>
      <c r="MY117" s="12"/>
      <c r="MZ117" s="12"/>
      <c r="NA117" s="12"/>
      <c r="NB117" s="12"/>
      <c r="NC117" s="12"/>
      <c r="ND117" s="12"/>
      <c r="NE117" s="12"/>
      <c r="NF117" s="12"/>
      <c r="NG117" s="12"/>
      <c r="NH117" s="12"/>
      <c r="NI117" s="12"/>
      <c r="NJ117" s="12"/>
      <c r="NK117" s="12"/>
      <c r="NL117" s="12"/>
      <c r="NM117" s="12"/>
      <c r="NN117" s="12"/>
      <c r="NO117" s="12"/>
      <c r="NP117" s="12"/>
      <c r="NQ117" s="12"/>
      <c r="NR117" s="12"/>
      <c r="NS117" s="12"/>
      <c r="NT117" s="12"/>
      <c r="NU117" s="12"/>
      <c r="NV117" s="12"/>
      <c r="NW117" s="12"/>
      <c r="NX117" s="12"/>
      <c r="NY117" s="12"/>
      <c r="NZ117" s="12"/>
      <c r="OA117" s="12"/>
      <c r="OB117" s="12"/>
      <c r="OC117" s="12"/>
      <c r="OD117" s="12"/>
      <c r="OE117" s="12"/>
      <c r="OF117" s="12"/>
      <c r="OG117" s="12"/>
      <c r="OH117" s="12"/>
      <c r="OI117" s="12"/>
      <c r="OJ117" s="12"/>
      <c r="OK117" s="12"/>
      <c r="OL117" s="12"/>
      <c r="OM117" s="12"/>
      <c r="ON117" s="12"/>
      <c r="OO117" s="12"/>
      <c r="OP117" s="12"/>
      <c r="OQ117" s="12"/>
      <c r="OR117" s="12"/>
      <c r="OS117" s="12"/>
      <c r="OT117" s="12"/>
      <c r="OU117" s="12"/>
      <c r="OV117" s="12"/>
      <c r="OW117" s="12"/>
      <c r="OX117" s="12"/>
      <c r="OY117" s="12"/>
      <c r="OZ117" s="12"/>
      <c r="PA117" s="12"/>
      <c r="PB117" s="12"/>
      <c r="PC117" s="12"/>
      <c r="PD117" s="12"/>
      <c r="PE117" s="12"/>
      <c r="PF117" s="12"/>
      <c r="PG117" s="12"/>
      <c r="PH117" s="12"/>
      <c r="PI117" s="12"/>
      <c r="PJ117" s="12"/>
      <c r="PK117" s="12"/>
      <c r="PL117" s="12"/>
      <c r="PM117" s="12"/>
      <c r="PN117" s="12"/>
      <c r="PO117" s="12"/>
      <c r="PP117" s="12"/>
      <c r="PQ117" s="12"/>
      <c r="PR117" s="12"/>
      <c r="PS117" s="12"/>
      <c r="PT117" s="12"/>
      <c r="PU117" s="12"/>
      <c r="PV117" s="12"/>
      <c r="PW117" s="12"/>
      <c r="PX117" s="12"/>
      <c r="PY117" s="12"/>
      <c r="PZ117" s="12"/>
      <c r="QA117" s="12"/>
      <c r="QB117" s="12"/>
      <c r="QC117" s="12"/>
      <c r="QD117" s="12"/>
      <c r="QE117" s="12"/>
      <c r="QF117" s="12"/>
      <c r="QG117" s="12"/>
      <c r="QH117" s="12"/>
      <c r="QI117" s="12"/>
      <c r="QJ117" s="12"/>
      <c r="QK117" s="12"/>
      <c r="QL117" s="12"/>
      <c r="QM117" s="12"/>
      <c r="QN117" s="12"/>
      <c r="QO117" s="12"/>
      <c r="QP117" s="12"/>
      <c r="QQ117" s="12"/>
      <c r="QR117" s="12"/>
      <c r="QS117" s="12"/>
      <c r="QT117" s="12"/>
      <c r="QU117" s="12"/>
      <c r="QV117" s="12"/>
      <c r="QW117" s="12"/>
      <c r="QX117" s="12"/>
      <c r="QY117" s="12"/>
      <c r="QZ117" s="12"/>
      <c r="RA117" s="12"/>
      <c r="RB117" s="12"/>
      <c r="RC117" s="12"/>
      <c r="RD117" s="12"/>
      <c r="RE117" s="12"/>
      <c r="RF117" s="12"/>
      <c r="RG117" s="12"/>
      <c r="RH117" s="12"/>
      <c r="RI117" s="12"/>
      <c r="RJ117" s="12"/>
      <c r="RK117" s="12"/>
      <c r="RL117" s="12"/>
      <c r="RM117" s="12"/>
      <c r="RN117" s="12"/>
      <c r="RO117" s="12"/>
      <c r="RP117" s="12"/>
      <c r="RQ117" s="12"/>
      <c r="RR117" s="12"/>
      <c r="RS117" s="12"/>
      <c r="RT117" s="12"/>
      <c r="RU117" s="12"/>
      <c r="RV117" s="12"/>
      <c r="RW117" s="12"/>
      <c r="RX117" s="12"/>
      <c r="RY117" s="12"/>
      <c r="RZ117" s="12"/>
      <c r="SA117" s="12"/>
      <c r="SB117" s="12"/>
      <c r="SC117" s="12"/>
      <c r="SD117" s="12"/>
      <c r="SE117" s="12"/>
      <c r="SF117" s="12"/>
      <c r="SG117" s="12"/>
      <c r="SH117" s="12"/>
      <c r="SI117" s="12"/>
      <c r="SJ117" s="12"/>
      <c r="SK117" s="12"/>
      <c r="SL117" s="12"/>
      <c r="SM117" s="12"/>
      <c r="SN117" s="12"/>
      <c r="SO117" s="12"/>
      <c r="SP117" s="12"/>
      <c r="SQ117" s="12"/>
      <c r="SR117" s="12"/>
      <c r="SS117" s="12"/>
      <c r="ST117" s="12"/>
      <c r="SU117" s="12"/>
      <c r="SV117" s="12"/>
      <c r="SW117" s="12"/>
      <c r="SX117" s="12"/>
      <c r="SY117" s="12"/>
      <c r="SZ117" s="12"/>
      <c r="TA117" s="12"/>
      <c r="TB117" s="12"/>
      <c r="TC117" s="12"/>
      <c r="TD117" s="12"/>
      <c r="TE117" s="12"/>
      <c r="TF117" s="12"/>
      <c r="TG117" s="12"/>
      <c r="TH117" s="12"/>
      <c r="TI117" s="12"/>
      <c r="TJ117" s="12"/>
      <c r="TK117" s="12"/>
      <c r="TL117" s="12"/>
      <c r="TM117" s="12"/>
      <c r="TN117" s="12"/>
      <c r="TO117" s="12"/>
      <c r="TP117" s="12"/>
      <c r="TQ117" s="12"/>
      <c r="TR117" s="12"/>
      <c r="TS117" s="12"/>
      <c r="TT117" s="12"/>
      <c r="TU117" s="12"/>
      <c r="TV117" s="12"/>
      <c r="TW117" s="12"/>
      <c r="TX117" s="12"/>
      <c r="TY117" s="12"/>
      <c r="TZ117" s="12"/>
      <c r="UA117" s="12"/>
      <c r="UB117" s="12"/>
      <c r="UC117" s="12"/>
      <c r="UD117" s="12"/>
      <c r="UE117" s="12"/>
      <c r="UF117" s="12"/>
      <c r="UG117" s="12"/>
      <c r="UH117" s="12"/>
      <c r="UI117" s="12"/>
      <c r="UJ117" s="12"/>
      <c r="UK117" s="12"/>
      <c r="UL117" s="12"/>
      <c r="UM117" s="12"/>
      <c r="UN117" s="12"/>
      <c r="UO117" s="12"/>
      <c r="UP117" s="12"/>
      <c r="UQ117" s="12"/>
      <c r="UR117" s="12"/>
      <c r="US117" s="12"/>
      <c r="UT117" s="12"/>
      <c r="UU117" s="12"/>
      <c r="UV117" s="12"/>
      <c r="UW117" s="12"/>
      <c r="UX117" s="12"/>
      <c r="UY117" s="12"/>
      <c r="UZ117" s="12"/>
      <c r="VA117" s="12"/>
      <c r="VB117" s="12"/>
      <c r="VC117" s="12"/>
      <c r="VD117" s="12"/>
      <c r="VE117" s="12"/>
      <c r="VF117" s="12"/>
      <c r="VG117" s="12"/>
      <c r="VH117" s="12"/>
      <c r="VI117" s="12"/>
      <c r="VJ117" s="12"/>
      <c r="VK117" s="12"/>
      <c r="VL117" s="12"/>
      <c r="VM117" s="12"/>
      <c r="VN117" s="12"/>
      <c r="VO117" s="12"/>
      <c r="VP117" s="12"/>
      <c r="VQ117" s="12"/>
      <c r="VR117" s="12"/>
      <c r="VS117" s="12"/>
      <c r="VT117" s="12"/>
      <c r="VU117" s="12"/>
      <c r="VV117" s="12"/>
      <c r="VW117" s="12"/>
      <c r="VX117" s="12"/>
      <c r="VY117" s="12"/>
      <c r="VZ117" s="12"/>
      <c r="WA117" s="12"/>
      <c r="WB117" s="12"/>
      <c r="WC117" s="12"/>
      <c r="WD117" s="12"/>
      <c r="WE117" s="12"/>
      <c r="WF117" s="12"/>
      <c r="WG117" s="12"/>
      <c r="WH117" s="12"/>
      <c r="WI117" s="12"/>
      <c r="WJ117" s="12"/>
      <c r="WK117" s="12"/>
      <c r="WL117" s="12"/>
      <c r="WM117" s="12"/>
      <c r="WN117" s="12"/>
      <c r="WO117" s="12"/>
      <c r="WP117" s="12"/>
      <c r="WQ117" s="12"/>
      <c r="WR117" s="12"/>
      <c r="WS117" s="12"/>
      <c r="WT117" s="12"/>
      <c r="WU117" s="12"/>
      <c r="WV117" s="12"/>
      <c r="WW117" s="12"/>
      <c r="WX117" s="12"/>
      <c r="WY117" s="12"/>
      <c r="WZ117" s="12"/>
      <c r="XA117" s="12"/>
      <c r="XB117" s="12"/>
      <c r="XC117" s="12"/>
      <c r="XD117" s="12"/>
      <c r="XE117" s="12"/>
      <c r="XF117" s="12"/>
      <c r="XG117" s="12"/>
      <c r="XH117" s="12"/>
      <c r="XI117" s="12"/>
      <c r="XJ117" s="12"/>
      <c r="XK117" s="12"/>
      <c r="XL117" s="12"/>
      <c r="XM117" s="12"/>
      <c r="XN117" s="12"/>
      <c r="XO117" s="12"/>
      <c r="XP117" s="12"/>
      <c r="XQ117" s="12"/>
      <c r="XR117" s="12"/>
      <c r="XS117" s="12"/>
      <c r="XT117" s="12"/>
      <c r="XU117" s="12"/>
      <c r="XV117" s="12"/>
      <c r="XW117" s="12"/>
      <c r="XX117" s="12"/>
      <c r="XY117" s="12"/>
      <c r="XZ117" s="12"/>
      <c r="YA117" s="12"/>
      <c r="YB117" s="12"/>
      <c r="YC117" s="12"/>
      <c r="YD117" s="12"/>
      <c r="YE117" s="12"/>
      <c r="YF117" s="12"/>
      <c r="YG117" s="12"/>
      <c r="YH117" s="12"/>
      <c r="YI117" s="12"/>
      <c r="YJ117" s="12"/>
      <c r="YK117" s="12"/>
      <c r="YL117" s="12"/>
      <c r="YM117" s="12"/>
      <c r="YN117" s="12"/>
      <c r="YO117" s="12"/>
      <c r="YP117" s="12"/>
      <c r="YQ117" s="12"/>
      <c r="YR117" s="12"/>
      <c r="YS117" s="12"/>
      <c r="YT117" s="12"/>
      <c r="YU117" s="12"/>
      <c r="YV117" s="12"/>
      <c r="YW117" s="12"/>
      <c r="YX117" s="12"/>
      <c r="YY117" s="12"/>
      <c r="YZ117" s="12"/>
      <c r="ZA117" s="12"/>
      <c r="ZB117" s="12"/>
      <c r="ZC117" s="12"/>
      <c r="ZD117" s="12"/>
      <c r="ZE117" s="12"/>
      <c r="ZF117" s="12"/>
      <c r="ZG117" s="12"/>
      <c r="ZH117" s="12"/>
      <c r="ZI117" s="12"/>
      <c r="ZJ117" s="12"/>
      <c r="ZK117" s="12"/>
      <c r="ZL117" s="12"/>
      <c r="ZM117" s="12"/>
      <c r="ZN117" s="12"/>
      <c r="ZO117" s="12"/>
      <c r="ZP117" s="12"/>
      <c r="ZQ117" s="12"/>
      <c r="ZR117" s="12"/>
      <c r="ZS117" s="12"/>
      <c r="ZT117" s="12"/>
      <c r="ZU117" s="12"/>
      <c r="ZV117" s="12"/>
      <c r="ZW117" s="12"/>
      <c r="ZX117" s="12"/>
      <c r="ZY117" s="12"/>
      <c r="ZZ117" s="12"/>
      <c r="AAA117" s="12"/>
      <c r="AAB117" s="12"/>
      <c r="AAC117" s="12"/>
      <c r="AAD117" s="12"/>
      <c r="AAE117" s="12"/>
      <c r="AAF117" s="12"/>
      <c r="AAG117" s="12"/>
      <c r="AAH117" s="12"/>
      <c r="AAI117" s="12"/>
      <c r="AAJ117" s="12"/>
      <c r="AAK117" s="12"/>
      <c r="AAL117" s="12"/>
      <c r="AAM117" s="12"/>
      <c r="AAN117" s="12"/>
      <c r="AAO117" s="12"/>
      <c r="AAP117" s="12"/>
      <c r="AAQ117" s="12"/>
      <c r="AAR117" s="12"/>
      <c r="AAS117" s="12"/>
      <c r="AAT117" s="12"/>
      <c r="AAU117" s="12"/>
      <c r="AAV117" s="12"/>
      <c r="AAW117" s="12"/>
      <c r="AAX117" s="12"/>
      <c r="AAY117" s="12"/>
      <c r="AAZ117" s="12"/>
      <c r="ABA117" s="12"/>
      <c r="ABB117" s="12"/>
      <c r="ABC117" s="12"/>
      <c r="ABD117" s="12"/>
      <c r="ABE117" s="12"/>
      <c r="ABF117" s="12"/>
      <c r="ABG117" s="12"/>
      <c r="ABH117" s="12"/>
      <c r="ABI117" s="12"/>
      <c r="ABJ117" s="12"/>
      <c r="ABK117" s="12"/>
      <c r="ABL117" s="12"/>
      <c r="ABM117" s="12"/>
      <c r="ABN117" s="12"/>
      <c r="ABO117" s="12"/>
      <c r="ABP117" s="12"/>
      <c r="ABQ117" s="12"/>
      <c r="ABR117" s="12"/>
      <c r="ABS117" s="12"/>
      <c r="ABT117" s="12"/>
      <c r="ABU117" s="12"/>
      <c r="ABV117" s="12"/>
      <c r="ABW117" s="12"/>
      <c r="ABX117" s="12"/>
      <c r="ABY117" s="12"/>
      <c r="ABZ117" s="12"/>
      <c r="ACA117" s="12"/>
      <c r="ACB117" s="12"/>
      <c r="ACC117" s="12"/>
      <c r="ACD117" s="12"/>
      <c r="ACE117" s="12"/>
      <c r="ACF117" s="12"/>
      <c r="ACG117" s="12"/>
      <c r="ACH117" s="12"/>
      <c r="ACI117" s="12"/>
      <c r="ACJ117" s="12"/>
      <c r="ACK117" s="12"/>
      <c r="ACL117" s="12"/>
      <c r="ACM117" s="12"/>
      <c r="ACN117" s="12"/>
      <c r="ACO117" s="12"/>
      <c r="ACP117" s="12"/>
      <c r="ACQ117" s="12"/>
      <c r="ACR117" s="12"/>
      <c r="ACS117" s="12"/>
      <c r="ACT117" s="12"/>
      <c r="ACU117" s="12"/>
      <c r="ACV117" s="12"/>
      <c r="ACW117" s="12"/>
      <c r="ACX117" s="12"/>
      <c r="ACY117" s="12"/>
      <c r="ACZ117" s="12"/>
      <c r="ADA117" s="12"/>
      <c r="ADB117" s="12"/>
      <c r="ADC117" s="12"/>
      <c r="ADD117" s="12"/>
      <c r="ADE117" s="12"/>
      <c r="ADF117" s="12"/>
      <c r="ADG117" s="12"/>
      <c r="ADH117" s="12"/>
      <c r="ADI117" s="12"/>
      <c r="ADJ117" s="12"/>
      <c r="ADK117" s="12"/>
      <c r="ADL117" s="12"/>
      <c r="ADM117" s="12"/>
      <c r="ADN117" s="12"/>
      <c r="ADO117" s="12"/>
      <c r="ADP117" s="12"/>
      <c r="ADQ117" s="12"/>
      <c r="ADR117" s="12"/>
      <c r="ADS117" s="12"/>
      <c r="ADT117" s="12"/>
      <c r="ADU117" s="12"/>
      <c r="ADV117" s="12"/>
      <c r="ADW117" s="12"/>
      <c r="ADX117" s="12"/>
      <c r="ADY117" s="12"/>
      <c r="ADZ117" s="12"/>
      <c r="AEA117" s="12"/>
      <c r="AEB117" s="12"/>
      <c r="AEC117" s="12"/>
      <c r="AED117" s="12"/>
      <c r="AEE117" s="12"/>
      <c r="AEF117" s="12"/>
      <c r="AEG117" s="12"/>
      <c r="AEH117" s="12"/>
      <c r="AEI117" s="12"/>
      <c r="AEJ117" s="12"/>
      <c r="AEK117" s="12"/>
      <c r="AEL117" s="12"/>
      <c r="AEM117" s="12"/>
      <c r="AEN117" s="12"/>
      <c r="AEO117" s="12"/>
      <c r="AEP117" s="12"/>
      <c r="AEQ117" s="12"/>
      <c r="AER117" s="12"/>
      <c r="AES117" s="12"/>
      <c r="AET117" s="12"/>
      <c r="AEU117" s="12"/>
      <c r="AEV117" s="12"/>
      <c r="AEW117" s="12"/>
      <c r="AEX117" s="12"/>
      <c r="AEY117" s="12"/>
      <c r="AEZ117" s="12"/>
      <c r="AFA117" s="12"/>
      <c r="AFB117" s="12"/>
      <c r="AFC117" s="12"/>
      <c r="AFD117" s="12"/>
      <c r="AFE117" s="12"/>
      <c r="AFF117" s="12"/>
      <c r="AFG117" s="12"/>
      <c r="AFH117" s="12"/>
      <c r="AFI117" s="12"/>
      <c r="AFJ117" s="12"/>
      <c r="AFK117" s="12"/>
      <c r="AFL117" s="12"/>
      <c r="AFM117" s="12"/>
      <c r="AFN117" s="12"/>
      <c r="AFO117" s="12"/>
      <c r="AFP117" s="12"/>
      <c r="AFQ117" s="12"/>
      <c r="AFR117" s="12"/>
      <c r="AFS117" s="12"/>
      <c r="AFT117" s="12"/>
      <c r="AFU117" s="12"/>
      <c r="AFV117" s="12"/>
      <c r="AFW117" s="12"/>
      <c r="AFX117" s="12"/>
      <c r="AFY117" s="12"/>
      <c r="AFZ117" s="12"/>
      <c r="AGA117" s="12"/>
      <c r="AGB117" s="12"/>
      <c r="AGC117" s="12"/>
      <c r="AGD117" s="12"/>
      <c r="AGE117" s="12"/>
      <c r="AGF117" s="12"/>
      <c r="AGG117" s="12"/>
      <c r="AGH117" s="12"/>
      <c r="AGI117" s="12"/>
      <c r="AGJ117" s="12"/>
      <c r="AGK117" s="12"/>
      <c r="AGL117" s="12"/>
      <c r="AGM117" s="12"/>
      <c r="AGN117" s="12"/>
      <c r="AGO117" s="12"/>
      <c r="AGP117" s="12"/>
      <c r="AGQ117" s="12"/>
      <c r="AGR117" s="12"/>
      <c r="AGS117" s="12"/>
      <c r="AGT117" s="12"/>
      <c r="AGU117" s="12"/>
      <c r="AGV117" s="12"/>
      <c r="AGW117" s="12"/>
      <c r="AGX117" s="12"/>
      <c r="AGY117" s="12"/>
      <c r="AGZ117" s="12"/>
      <c r="AHA117" s="12"/>
      <c r="AHB117" s="12"/>
      <c r="AHC117" s="12"/>
      <c r="AHD117" s="12"/>
      <c r="AHE117" s="12"/>
      <c r="AHF117" s="12"/>
      <c r="AHG117" s="12"/>
      <c r="AHH117" s="12"/>
      <c r="AHI117" s="12"/>
      <c r="AHJ117" s="12"/>
      <c r="AHK117" s="12"/>
      <c r="AHL117" s="12"/>
      <c r="AHM117" s="12"/>
      <c r="AHN117" s="12"/>
      <c r="AHO117" s="12"/>
      <c r="AHP117" s="12"/>
      <c r="AHQ117" s="12"/>
      <c r="AHR117" s="12"/>
      <c r="AHS117" s="12"/>
      <c r="AHT117" s="12"/>
      <c r="AHU117" s="12"/>
      <c r="AHV117" s="12"/>
      <c r="AHW117" s="12"/>
      <c r="AHX117" s="12"/>
      <c r="AHY117" s="12"/>
      <c r="AHZ117" s="12"/>
      <c r="AIA117" s="12"/>
      <c r="AIB117" s="12"/>
      <c r="AIC117" s="12"/>
      <c r="AID117" s="12"/>
      <c r="AIE117" s="12"/>
      <c r="AIF117" s="12"/>
      <c r="AIG117" s="12"/>
      <c r="AIH117" s="12"/>
      <c r="AII117" s="12"/>
      <c r="AIJ117" s="12"/>
      <c r="AIK117" s="12"/>
      <c r="AIL117" s="12"/>
      <c r="AIM117" s="12"/>
      <c r="AIN117" s="12"/>
      <c r="AIO117" s="12"/>
      <c r="AIP117" s="12"/>
      <c r="AIQ117" s="12"/>
      <c r="AIR117" s="12"/>
      <c r="AIS117" s="12"/>
      <c r="AIT117" s="12"/>
      <c r="AIU117" s="12"/>
      <c r="AIV117" s="12"/>
      <c r="AIW117" s="12"/>
      <c r="AIX117" s="12"/>
      <c r="AIY117" s="12"/>
      <c r="AIZ117" s="12"/>
      <c r="AJA117" s="12"/>
      <c r="AJB117" s="12"/>
      <c r="AJC117" s="12"/>
      <c r="AJD117" s="12"/>
      <c r="AJE117" s="12"/>
      <c r="AJF117" s="12"/>
      <c r="AJG117" s="12"/>
      <c r="AJH117" s="12"/>
      <c r="AJI117" s="12"/>
      <c r="AJJ117" s="12"/>
      <c r="AJK117" s="12"/>
      <c r="AJL117" s="12"/>
      <c r="AJM117" s="12"/>
      <c r="AJN117" s="12"/>
      <c r="AJO117" s="12"/>
      <c r="AJP117" s="12"/>
      <c r="AJQ117" s="12"/>
      <c r="AJR117" s="12"/>
      <c r="AJS117" s="12"/>
      <c r="AJT117" s="12"/>
      <c r="AJU117" s="12"/>
      <c r="AJV117" s="12"/>
      <c r="AJW117" s="12"/>
      <c r="AJX117" s="12"/>
      <c r="AJY117" s="12"/>
      <c r="AJZ117" s="12"/>
      <c r="AKA117" s="12"/>
      <c r="AKB117" s="12"/>
      <c r="AKC117" s="12"/>
      <c r="AKD117" s="12"/>
      <c r="AKE117" s="12"/>
      <c r="AKF117" s="12"/>
      <c r="AKG117" s="12"/>
      <c r="AKH117" s="12"/>
      <c r="AKI117" s="12"/>
      <c r="AKJ117" s="12"/>
      <c r="AKK117" s="12"/>
      <c r="AKL117" s="12"/>
      <c r="AKM117" s="12"/>
      <c r="AKN117" s="12"/>
      <c r="AKO117" s="12"/>
      <c r="AKP117" s="12"/>
      <c r="AKQ117" s="12"/>
      <c r="AKR117" s="12"/>
      <c r="AKS117" s="12"/>
      <c r="AKT117" s="12"/>
      <c r="AKU117" s="12"/>
      <c r="AKV117" s="12"/>
      <c r="AKW117" s="12"/>
      <c r="AKX117" s="12"/>
      <c r="AKY117" s="12"/>
      <c r="AKZ117" s="12"/>
      <c r="ALA117" s="12"/>
      <c r="ALB117" s="12"/>
      <c r="ALC117" s="12"/>
      <c r="ALD117" s="12"/>
      <c r="ALE117" s="12"/>
      <c r="ALF117" s="12"/>
      <c r="ALG117" s="12"/>
      <c r="ALH117" s="12"/>
      <c r="ALI117" s="12"/>
      <c r="ALJ117" s="12"/>
      <c r="ALK117" s="12"/>
      <c r="ALL117" s="12"/>
      <c r="ALM117" s="12"/>
      <c r="ALN117" s="12"/>
      <c r="ALO117" s="12"/>
      <c r="ALP117" s="12"/>
      <c r="ALQ117" s="12"/>
      <c r="ALR117" s="12"/>
      <c r="ALS117" s="12"/>
      <c r="ALT117" s="12"/>
      <c r="ALU117" s="12"/>
      <c r="ALV117" s="12"/>
      <c r="ALW117" s="12"/>
      <c r="ALX117" s="12"/>
      <c r="ALY117" s="12"/>
      <c r="ALZ117" s="12"/>
      <c r="AMA117" s="12"/>
      <c r="AMB117" s="12"/>
      <c r="AMC117" s="12"/>
      <c r="AMD117" s="12"/>
      <c r="AME117" s="12"/>
      <c r="AMF117" s="12"/>
      <c r="AMG117" s="12"/>
      <c r="AMH117" s="12"/>
      <c r="AMI117" s="12"/>
      <c r="AMJ117" s="12"/>
    </row>
    <row r="118" spans="1:1024">
      <c r="A118" s="91"/>
      <c r="B118" s="92"/>
      <c r="C118" s="93"/>
      <c r="D118" s="93"/>
      <c r="E118" s="92"/>
      <c r="F118" s="93"/>
      <c r="G118" s="94"/>
      <c r="H118" s="219" t="s">
        <v>115</v>
      </c>
      <c r="I118" s="219"/>
      <c r="J118" s="219"/>
      <c r="K118" s="74">
        <f>J117+H117</f>
        <v>30000</v>
      </c>
      <c r="L118" s="163"/>
      <c r="M118" s="12"/>
      <c r="N118" s="12"/>
      <c r="O118" s="164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  <c r="DA118" s="12"/>
      <c r="DB118" s="12"/>
      <c r="DC118" s="12"/>
      <c r="DD118" s="12"/>
      <c r="DE118" s="12"/>
      <c r="DF118" s="12"/>
      <c r="DG118" s="12"/>
      <c r="DH118" s="12"/>
      <c r="DI118" s="12"/>
      <c r="DJ118" s="12"/>
      <c r="DK118" s="12"/>
      <c r="DL118" s="12"/>
      <c r="DM118" s="12"/>
      <c r="DN118" s="12"/>
      <c r="DO118" s="12"/>
      <c r="DP118" s="12"/>
      <c r="DQ118" s="12"/>
      <c r="DR118" s="12"/>
      <c r="DS118" s="12"/>
      <c r="DT118" s="12"/>
      <c r="DU118" s="12"/>
      <c r="DV118" s="12"/>
      <c r="DW118" s="12"/>
      <c r="DX118" s="12"/>
      <c r="DY118" s="12"/>
      <c r="DZ118" s="12"/>
      <c r="EA118" s="12"/>
      <c r="EB118" s="12"/>
      <c r="EC118" s="12"/>
      <c r="ED118" s="12"/>
      <c r="EE118" s="12"/>
      <c r="EF118" s="12"/>
      <c r="EG118" s="12"/>
      <c r="EH118" s="12"/>
      <c r="EI118" s="12"/>
      <c r="EJ118" s="12"/>
      <c r="EK118" s="12"/>
      <c r="EL118" s="12"/>
      <c r="EM118" s="12"/>
      <c r="EN118" s="12"/>
      <c r="EO118" s="12"/>
      <c r="EP118" s="12"/>
      <c r="EQ118" s="12"/>
      <c r="ER118" s="12"/>
      <c r="ES118" s="12"/>
      <c r="ET118" s="12"/>
      <c r="EU118" s="12"/>
      <c r="EV118" s="12"/>
      <c r="EW118" s="12"/>
      <c r="EX118" s="12"/>
      <c r="EY118" s="12"/>
      <c r="EZ118" s="12"/>
      <c r="FA118" s="12"/>
      <c r="FB118" s="12"/>
      <c r="FC118" s="12"/>
      <c r="FD118" s="12"/>
      <c r="FE118" s="12"/>
      <c r="FF118" s="12"/>
      <c r="FG118" s="12"/>
      <c r="FH118" s="12"/>
      <c r="FI118" s="12"/>
      <c r="FJ118" s="12"/>
      <c r="FK118" s="12"/>
      <c r="FL118" s="12"/>
      <c r="FM118" s="12"/>
      <c r="FN118" s="12"/>
      <c r="FO118" s="12"/>
      <c r="FP118" s="12"/>
      <c r="FQ118" s="12"/>
      <c r="FR118" s="12"/>
      <c r="FS118" s="12"/>
      <c r="FT118" s="12"/>
      <c r="FU118" s="12"/>
      <c r="FV118" s="12"/>
      <c r="FW118" s="12"/>
      <c r="FX118" s="12"/>
      <c r="FY118" s="12"/>
      <c r="FZ118" s="12"/>
      <c r="GA118" s="12"/>
      <c r="GB118" s="12"/>
      <c r="GC118" s="12"/>
      <c r="GD118" s="12"/>
      <c r="GE118" s="12"/>
      <c r="GF118" s="12"/>
      <c r="GG118" s="12"/>
      <c r="GH118" s="12"/>
      <c r="GI118" s="12"/>
      <c r="GJ118" s="12"/>
      <c r="GK118" s="12"/>
      <c r="GL118" s="12"/>
      <c r="GM118" s="12"/>
      <c r="GN118" s="12"/>
      <c r="GO118" s="12"/>
      <c r="GP118" s="12"/>
      <c r="GQ118" s="12"/>
      <c r="GR118" s="12"/>
      <c r="GS118" s="12"/>
      <c r="GT118" s="12"/>
      <c r="GU118" s="12"/>
      <c r="GV118" s="12"/>
      <c r="GW118" s="12"/>
      <c r="GX118" s="12"/>
      <c r="GY118" s="12"/>
      <c r="GZ118" s="12"/>
      <c r="HA118" s="12"/>
      <c r="HB118" s="12"/>
      <c r="HC118" s="12"/>
      <c r="HD118" s="12"/>
      <c r="HE118" s="12"/>
      <c r="HF118" s="12"/>
      <c r="HG118" s="12"/>
      <c r="HH118" s="12"/>
      <c r="HI118" s="12"/>
      <c r="HJ118" s="12"/>
      <c r="HK118" s="12"/>
      <c r="HL118" s="12"/>
      <c r="HM118" s="12"/>
      <c r="HN118" s="12"/>
      <c r="HO118" s="12"/>
      <c r="HP118" s="12"/>
      <c r="HQ118" s="12"/>
      <c r="HR118" s="12"/>
      <c r="HS118" s="12"/>
      <c r="HT118" s="12"/>
      <c r="HU118" s="12"/>
      <c r="HV118" s="12"/>
      <c r="HW118" s="12"/>
      <c r="HX118" s="12"/>
      <c r="HY118" s="12"/>
      <c r="HZ118" s="12"/>
      <c r="IA118" s="12"/>
      <c r="IB118" s="12"/>
      <c r="IC118" s="12"/>
      <c r="ID118" s="12"/>
      <c r="IE118" s="12"/>
      <c r="IF118" s="12"/>
      <c r="IG118" s="12"/>
      <c r="IH118" s="12"/>
      <c r="II118" s="12"/>
      <c r="IJ118" s="12"/>
      <c r="IK118" s="12"/>
      <c r="IL118" s="12"/>
      <c r="IM118" s="12"/>
      <c r="IN118" s="12"/>
      <c r="IO118" s="12"/>
      <c r="IP118" s="12"/>
      <c r="IQ118" s="12"/>
      <c r="IR118" s="12"/>
      <c r="IS118" s="12"/>
      <c r="IT118" s="12"/>
      <c r="IU118" s="12"/>
      <c r="IV118" s="12"/>
      <c r="IW118" s="12"/>
      <c r="IX118" s="12"/>
      <c r="IY118" s="12"/>
      <c r="IZ118" s="12"/>
      <c r="JA118" s="12"/>
      <c r="JB118" s="12"/>
      <c r="JC118" s="12"/>
      <c r="JD118" s="12"/>
      <c r="JE118" s="12"/>
      <c r="JF118" s="12"/>
      <c r="JG118" s="12"/>
      <c r="JH118" s="12"/>
      <c r="JI118" s="12"/>
      <c r="JJ118" s="12"/>
      <c r="JK118" s="12"/>
      <c r="JL118" s="12"/>
      <c r="JM118" s="12"/>
      <c r="JN118" s="12"/>
      <c r="JO118" s="12"/>
      <c r="JP118" s="12"/>
      <c r="JQ118" s="12"/>
      <c r="JR118" s="12"/>
      <c r="JS118" s="12"/>
      <c r="JT118" s="12"/>
      <c r="JU118" s="12"/>
      <c r="JV118" s="12"/>
      <c r="JW118" s="12"/>
      <c r="JX118" s="12"/>
      <c r="JY118" s="12"/>
      <c r="JZ118" s="12"/>
      <c r="KA118" s="12"/>
      <c r="KB118" s="12"/>
      <c r="KC118" s="12"/>
      <c r="KD118" s="12"/>
      <c r="KE118" s="12"/>
      <c r="KF118" s="12"/>
      <c r="KG118" s="12"/>
      <c r="KH118" s="12"/>
      <c r="KI118" s="12"/>
      <c r="KJ118" s="12"/>
      <c r="KK118" s="12"/>
      <c r="KL118" s="12"/>
      <c r="KM118" s="12"/>
      <c r="KN118" s="12"/>
      <c r="KO118" s="12"/>
      <c r="KP118" s="12"/>
      <c r="KQ118" s="12"/>
      <c r="KR118" s="12"/>
      <c r="KS118" s="12"/>
      <c r="KT118" s="12"/>
      <c r="KU118" s="12"/>
      <c r="KV118" s="12"/>
      <c r="KW118" s="12"/>
      <c r="KX118" s="12"/>
      <c r="KY118" s="12"/>
      <c r="KZ118" s="12"/>
      <c r="LA118" s="12"/>
      <c r="LB118" s="12"/>
      <c r="LC118" s="12"/>
      <c r="LD118" s="12"/>
      <c r="LE118" s="12"/>
      <c r="LF118" s="12"/>
      <c r="LG118" s="12"/>
      <c r="LH118" s="12"/>
      <c r="LI118" s="12"/>
      <c r="LJ118" s="12"/>
      <c r="LK118" s="12"/>
      <c r="LL118" s="12"/>
      <c r="LM118" s="12"/>
      <c r="LN118" s="12"/>
      <c r="LO118" s="12"/>
      <c r="LP118" s="12"/>
      <c r="LQ118" s="12"/>
      <c r="LR118" s="12"/>
      <c r="LS118" s="12"/>
      <c r="LT118" s="12"/>
      <c r="LU118" s="12"/>
      <c r="LV118" s="12"/>
      <c r="LW118" s="12"/>
      <c r="LX118" s="12"/>
      <c r="LY118" s="12"/>
      <c r="LZ118" s="12"/>
      <c r="MA118" s="12"/>
      <c r="MB118" s="12"/>
      <c r="MC118" s="12"/>
      <c r="MD118" s="12"/>
      <c r="ME118" s="12"/>
      <c r="MF118" s="12"/>
      <c r="MG118" s="12"/>
      <c r="MH118" s="12"/>
      <c r="MI118" s="12"/>
      <c r="MJ118" s="12"/>
      <c r="MK118" s="12"/>
      <c r="ML118" s="12"/>
      <c r="MM118" s="12"/>
      <c r="MN118" s="12"/>
      <c r="MO118" s="12"/>
      <c r="MP118" s="12"/>
      <c r="MQ118" s="12"/>
      <c r="MR118" s="12"/>
      <c r="MS118" s="12"/>
      <c r="MT118" s="12"/>
      <c r="MU118" s="12"/>
      <c r="MV118" s="12"/>
      <c r="MW118" s="12"/>
      <c r="MX118" s="12"/>
      <c r="MY118" s="12"/>
      <c r="MZ118" s="12"/>
      <c r="NA118" s="12"/>
      <c r="NB118" s="12"/>
      <c r="NC118" s="12"/>
      <c r="ND118" s="12"/>
      <c r="NE118" s="12"/>
      <c r="NF118" s="12"/>
      <c r="NG118" s="12"/>
      <c r="NH118" s="12"/>
      <c r="NI118" s="12"/>
      <c r="NJ118" s="12"/>
      <c r="NK118" s="12"/>
      <c r="NL118" s="12"/>
      <c r="NM118" s="12"/>
      <c r="NN118" s="12"/>
      <c r="NO118" s="12"/>
      <c r="NP118" s="12"/>
      <c r="NQ118" s="12"/>
      <c r="NR118" s="12"/>
      <c r="NS118" s="12"/>
      <c r="NT118" s="12"/>
      <c r="NU118" s="12"/>
      <c r="NV118" s="12"/>
      <c r="NW118" s="12"/>
      <c r="NX118" s="12"/>
      <c r="NY118" s="12"/>
      <c r="NZ118" s="12"/>
      <c r="OA118" s="12"/>
      <c r="OB118" s="12"/>
      <c r="OC118" s="12"/>
      <c r="OD118" s="12"/>
      <c r="OE118" s="12"/>
      <c r="OF118" s="12"/>
      <c r="OG118" s="12"/>
      <c r="OH118" s="12"/>
      <c r="OI118" s="12"/>
      <c r="OJ118" s="12"/>
      <c r="OK118" s="12"/>
      <c r="OL118" s="12"/>
      <c r="OM118" s="12"/>
      <c r="ON118" s="12"/>
      <c r="OO118" s="12"/>
      <c r="OP118" s="12"/>
      <c r="OQ118" s="12"/>
      <c r="OR118" s="12"/>
      <c r="OS118" s="12"/>
      <c r="OT118" s="12"/>
      <c r="OU118" s="12"/>
      <c r="OV118" s="12"/>
      <c r="OW118" s="12"/>
      <c r="OX118" s="12"/>
      <c r="OY118" s="12"/>
      <c r="OZ118" s="12"/>
      <c r="PA118" s="12"/>
      <c r="PB118" s="12"/>
      <c r="PC118" s="12"/>
      <c r="PD118" s="12"/>
      <c r="PE118" s="12"/>
      <c r="PF118" s="12"/>
      <c r="PG118" s="12"/>
      <c r="PH118" s="12"/>
      <c r="PI118" s="12"/>
      <c r="PJ118" s="12"/>
      <c r="PK118" s="12"/>
      <c r="PL118" s="12"/>
      <c r="PM118" s="12"/>
      <c r="PN118" s="12"/>
      <c r="PO118" s="12"/>
      <c r="PP118" s="12"/>
      <c r="PQ118" s="12"/>
      <c r="PR118" s="12"/>
      <c r="PS118" s="12"/>
      <c r="PT118" s="12"/>
      <c r="PU118" s="12"/>
      <c r="PV118" s="12"/>
      <c r="PW118" s="12"/>
      <c r="PX118" s="12"/>
      <c r="PY118" s="12"/>
      <c r="PZ118" s="12"/>
      <c r="QA118" s="12"/>
      <c r="QB118" s="12"/>
      <c r="QC118" s="12"/>
      <c r="QD118" s="12"/>
      <c r="QE118" s="12"/>
      <c r="QF118" s="12"/>
      <c r="QG118" s="12"/>
      <c r="QH118" s="12"/>
      <c r="QI118" s="12"/>
      <c r="QJ118" s="12"/>
      <c r="QK118" s="12"/>
      <c r="QL118" s="12"/>
      <c r="QM118" s="12"/>
      <c r="QN118" s="12"/>
      <c r="QO118" s="12"/>
      <c r="QP118" s="12"/>
      <c r="QQ118" s="12"/>
      <c r="QR118" s="12"/>
      <c r="QS118" s="12"/>
      <c r="QT118" s="12"/>
      <c r="QU118" s="12"/>
      <c r="QV118" s="12"/>
      <c r="QW118" s="12"/>
      <c r="QX118" s="12"/>
      <c r="QY118" s="12"/>
      <c r="QZ118" s="12"/>
      <c r="RA118" s="12"/>
      <c r="RB118" s="12"/>
      <c r="RC118" s="12"/>
      <c r="RD118" s="12"/>
      <c r="RE118" s="12"/>
      <c r="RF118" s="12"/>
      <c r="RG118" s="12"/>
      <c r="RH118" s="12"/>
      <c r="RI118" s="12"/>
      <c r="RJ118" s="12"/>
      <c r="RK118" s="12"/>
      <c r="RL118" s="12"/>
      <c r="RM118" s="12"/>
      <c r="RN118" s="12"/>
      <c r="RO118" s="12"/>
      <c r="RP118" s="12"/>
      <c r="RQ118" s="12"/>
      <c r="RR118" s="12"/>
      <c r="RS118" s="12"/>
      <c r="RT118" s="12"/>
      <c r="RU118" s="12"/>
      <c r="RV118" s="12"/>
      <c r="RW118" s="12"/>
      <c r="RX118" s="12"/>
      <c r="RY118" s="12"/>
      <c r="RZ118" s="12"/>
      <c r="SA118" s="12"/>
      <c r="SB118" s="12"/>
      <c r="SC118" s="12"/>
      <c r="SD118" s="12"/>
      <c r="SE118" s="12"/>
      <c r="SF118" s="12"/>
      <c r="SG118" s="12"/>
      <c r="SH118" s="12"/>
      <c r="SI118" s="12"/>
      <c r="SJ118" s="12"/>
      <c r="SK118" s="12"/>
      <c r="SL118" s="12"/>
      <c r="SM118" s="12"/>
      <c r="SN118" s="12"/>
      <c r="SO118" s="12"/>
      <c r="SP118" s="12"/>
      <c r="SQ118" s="12"/>
      <c r="SR118" s="12"/>
      <c r="SS118" s="12"/>
      <c r="ST118" s="12"/>
      <c r="SU118" s="12"/>
      <c r="SV118" s="12"/>
      <c r="SW118" s="12"/>
      <c r="SX118" s="12"/>
      <c r="SY118" s="12"/>
      <c r="SZ118" s="12"/>
      <c r="TA118" s="12"/>
      <c r="TB118" s="12"/>
      <c r="TC118" s="12"/>
      <c r="TD118" s="12"/>
      <c r="TE118" s="12"/>
      <c r="TF118" s="12"/>
      <c r="TG118" s="12"/>
      <c r="TH118" s="12"/>
      <c r="TI118" s="12"/>
      <c r="TJ118" s="12"/>
      <c r="TK118" s="12"/>
      <c r="TL118" s="12"/>
      <c r="TM118" s="12"/>
      <c r="TN118" s="12"/>
      <c r="TO118" s="12"/>
      <c r="TP118" s="12"/>
      <c r="TQ118" s="12"/>
      <c r="TR118" s="12"/>
      <c r="TS118" s="12"/>
      <c r="TT118" s="12"/>
      <c r="TU118" s="12"/>
      <c r="TV118" s="12"/>
      <c r="TW118" s="12"/>
      <c r="TX118" s="12"/>
      <c r="TY118" s="12"/>
      <c r="TZ118" s="12"/>
      <c r="UA118" s="12"/>
      <c r="UB118" s="12"/>
      <c r="UC118" s="12"/>
      <c r="UD118" s="12"/>
      <c r="UE118" s="12"/>
      <c r="UF118" s="12"/>
      <c r="UG118" s="12"/>
      <c r="UH118" s="12"/>
      <c r="UI118" s="12"/>
      <c r="UJ118" s="12"/>
      <c r="UK118" s="12"/>
      <c r="UL118" s="12"/>
      <c r="UM118" s="12"/>
      <c r="UN118" s="12"/>
      <c r="UO118" s="12"/>
      <c r="UP118" s="12"/>
      <c r="UQ118" s="12"/>
      <c r="UR118" s="12"/>
      <c r="US118" s="12"/>
      <c r="UT118" s="12"/>
      <c r="UU118" s="12"/>
      <c r="UV118" s="12"/>
      <c r="UW118" s="12"/>
      <c r="UX118" s="12"/>
      <c r="UY118" s="12"/>
      <c r="UZ118" s="12"/>
      <c r="VA118" s="12"/>
      <c r="VB118" s="12"/>
      <c r="VC118" s="12"/>
      <c r="VD118" s="12"/>
      <c r="VE118" s="12"/>
      <c r="VF118" s="12"/>
      <c r="VG118" s="12"/>
      <c r="VH118" s="12"/>
      <c r="VI118" s="12"/>
      <c r="VJ118" s="12"/>
      <c r="VK118" s="12"/>
      <c r="VL118" s="12"/>
      <c r="VM118" s="12"/>
      <c r="VN118" s="12"/>
      <c r="VO118" s="12"/>
      <c r="VP118" s="12"/>
      <c r="VQ118" s="12"/>
      <c r="VR118" s="12"/>
      <c r="VS118" s="12"/>
      <c r="VT118" s="12"/>
      <c r="VU118" s="12"/>
      <c r="VV118" s="12"/>
      <c r="VW118" s="12"/>
      <c r="VX118" s="12"/>
      <c r="VY118" s="12"/>
      <c r="VZ118" s="12"/>
      <c r="WA118" s="12"/>
      <c r="WB118" s="12"/>
      <c r="WC118" s="12"/>
      <c r="WD118" s="12"/>
      <c r="WE118" s="12"/>
      <c r="WF118" s="12"/>
      <c r="WG118" s="12"/>
      <c r="WH118" s="12"/>
      <c r="WI118" s="12"/>
      <c r="WJ118" s="12"/>
      <c r="WK118" s="12"/>
      <c r="WL118" s="12"/>
      <c r="WM118" s="12"/>
      <c r="WN118" s="12"/>
      <c r="WO118" s="12"/>
      <c r="WP118" s="12"/>
      <c r="WQ118" s="12"/>
      <c r="WR118" s="12"/>
      <c r="WS118" s="12"/>
      <c r="WT118" s="12"/>
      <c r="WU118" s="12"/>
      <c r="WV118" s="12"/>
      <c r="WW118" s="12"/>
      <c r="WX118" s="12"/>
      <c r="WY118" s="12"/>
      <c r="WZ118" s="12"/>
      <c r="XA118" s="12"/>
      <c r="XB118" s="12"/>
      <c r="XC118" s="12"/>
      <c r="XD118" s="12"/>
      <c r="XE118" s="12"/>
      <c r="XF118" s="12"/>
      <c r="XG118" s="12"/>
      <c r="XH118" s="12"/>
      <c r="XI118" s="12"/>
      <c r="XJ118" s="12"/>
      <c r="XK118" s="12"/>
      <c r="XL118" s="12"/>
      <c r="XM118" s="12"/>
      <c r="XN118" s="12"/>
      <c r="XO118" s="12"/>
      <c r="XP118" s="12"/>
      <c r="XQ118" s="12"/>
      <c r="XR118" s="12"/>
      <c r="XS118" s="12"/>
      <c r="XT118" s="12"/>
      <c r="XU118" s="12"/>
      <c r="XV118" s="12"/>
      <c r="XW118" s="12"/>
      <c r="XX118" s="12"/>
      <c r="XY118" s="12"/>
      <c r="XZ118" s="12"/>
      <c r="YA118" s="12"/>
      <c r="YB118" s="12"/>
      <c r="YC118" s="12"/>
      <c r="YD118" s="12"/>
      <c r="YE118" s="12"/>
      <c r="YF118" s="12"/>
      <c r="YG118" s="12"/>
      <c r="YH118" s="12"/>
      <c r="YI118" s="12"/>
      <c r="YJ118" s="12"/>
      <c r="YK118" s="12"/>
      <c r="YL118" s="12"/>
      <c r="YM118" s="12"/>
      <c r="YN118" s="12"/>
      <c r="YO118" s="12"/>
      <c r="YP118" s="12"/>
      <c r="YQ118" s="12"/>
      <c r="YR118" s="12"/>
      <c r="YS118" s="12"/>
      <c r="YT118" s="12"/>
      <c r="YU118" s="12"/>
      <c r="YV118" s="12"/>
      <c r="YW118" s="12"/>
      <c r="YX118" s="12"/>
      <c r="YY118" s="12"/>
      <c r="YZ118" s="12"/>
      <c r="ZA118" s="12"/>
      <c r="ZB118" s="12"/>
      <c r="ZC118" s="12"/>
      <c r="ZD118" s="12"/>
      <c r="ZE118" s="12"/>
      <c r="ZF118" s="12"/>
      <c r="ZG118" s="12"/>
      <c r="ZH118" s="12"/>
      <c r="ZI118" s="12"/>
      <c r="ZJ118" s="12"/>
      <c r="ZK118" s="12"/>
      <c r="ZL118" s="12"/>
      <c r="ZM118" s="12"/>
      <c r="ZN118" s="12"/>
      <c r="ZO118" s="12"/>
      <c r="ZP118" s="12"/>
      <c r="ZQ118" s="12"/>
      <c r="ZR118" s="12"/>
      <c r="ZS118" s="12"/>
      <c r="ZT118" s="12"/>
      <c r="ZU118" s="12"/>
      <c r="ZV118" s="12"/>
      <c r="ZW118" s="12"/>
      <c r="ZX118" s="12"/>
      <c r="ZY118" s="12"/>
      <c r="ZZ118" s="12"/>
      <c r="AAA118" s="12"/>
      <c r="AAB118" s="12"/>
      <c r="AAC118" s="12"/>
      <c r="AAD118" s="12"/>
      <c r="AAE118" s="12"/>
      <c r="AAF118" s="12"/>
      <c r="AAG118" s="12"/>
      <c r="AAH118" s="12"/>
      <c r="AAI118" s="12"/>
      <c r="AAJ118" s="12"/>
      <c r="AAK118" s="12"/>
      <c r="AAL118" s="12"/>
      <c r="AAM118" s="12"/>
      <c r="AAN118" s="12"/>
      <c r="AAO118" s="12"/>
      <c r="AAP118" s="12"/>
      <c r="AAQ118" s="12"/>
      <c r="AAR118" s="12"/>
      <c r="AAS118" s="12"/>
      <c r="AAT118" s="12"/>
      <c r="AAU118" s="12"/>
      <c r="AAV118" s="12"/>
      <c r="AAW118" s="12"/>
      <c r="AAX118" s="12"/>
      <c r="AAY118" s="12"/>
      <c r="AAZ118" s="12"/>
      <c r="ABA118" s="12"/>
      <c r="ABB118" s="12"/>
      <c r="ABC118" s="12"/>
      <c r="ABD118" s="12"/>
      <c r="ABE118" s="12"/>
      <c r="ABF118" s="12"/>
      <c r="ABG118" s="12"/>
      <c r="ABH118" s="12"/>
      <c r="ABI118" s="12"/>
      <c r="ABJ118" s="12"/>
      <c r="ABK118" s="12"/>
      <c r="ABL118" s="12"/>
      <c r="ABM118" s="12"/>
      <c r="ABN118" s="12"/>
      <c r="ABO118" s="12"/>
      <c r="ABP118" s="12"/>
      <c r="ABQ118" s="12"/>
      <c r="ABR118" s="12"/>
      <c r="ABS118" s="12"/>
      <c r="ABT118" s="12"/>
      <c r="ABU118" s="12"/>
      <c r="ABV118" s="12"/>
      <c r="ABW118" s="12"/>
      <c r="ABX118" s="12"/>
      <c r="ABY118" s="12"/>
      <c r="ABZ118" s="12"/>
      <c r="ACA118" s="12"/>
      <c r="ACB118" s="12"/>
      <c r="ACC118" s="12"/>
      <c r="ACD118" s="12"/>
      <c r="ACE118" s="12"/>
      <c r="ACF118" s="12"/>
      <c r="ACG118" s="12"/>
      <c r="ACH118" s="12"/>
      <c r="ACI118" s="12"/>
      <c r="ACJ118" s="12"/>
      <c r="ACK118" s="12"/>
      <c r="ACL118" s="12"/>
      <c r="ACM118" s="12"/>
      <c r="ACN118" s="12"/>
      <c r="ACO118" s="12"/>
      <c r="ACP118" s="12"/>
      <c r="ACQ118" s="12"/>
      <c r="ACR118" s="12"/>
      <c r="ACS118" s="12"/>
      <c r="ACT118" s="12"/>
      <c r="ACU118" s="12"/>
      <c r="ACV118" s="12"/>
      <c r="ACW118" s="12"/>
      <c r="ACX118" s="12"/>
      <c r="ACY118" s="12"/>
      <c r="ACZ118" s="12"/>
      <c r="ADA118" s="12"/>
      <c r="ADB118" s="12"/>
      <c r="ADC118" s="12"/>
      <c r="ADD118" s="12"/>
      <c r="ADE118" s="12"/>
      <c r="ADF118" s="12"/>
      <c r="ADG118" s="12"/>
      <c r="ADH118" s="12"/>
      <c r="ADI118" s="12"/>
      <c r="ADJ118" s="12"/>
      <c r="ADK118" s="12"/>
      <c r="ADL118" s="12"/>
      <c r="ADM118" s="12"/>
      <c r="ADN118" s="12"/>
      <c r="ADO118" s="12"/>
      <c r="ADP118" s="12"/>
      <c r="ADQ118" s="12"/>
      <c r="ADR118" s="12"/>
      <c r="ADS118" s="12"/>
      <c r="ADT118" s="12"/>
      <c r="ADU118" s="12"/>
      <c r="ADV118" s="12"/>
      <c r="ADW118" s="12"/>
      <c r="ADX118" s="12"/>
      <c r="ADY118" s="12"/>
      <c r="ADZ118" s="12"/>
      <c r="AEA118" s="12"/>
      <c r="AEB118" s="12"/>
      <c r="AEC118" s="12"/>
      <c r="AED118" s="12"/>
      <c r="AEE118" s="12"/>
      <c r="AEF118" s="12"/>
      <c r="AEG118" s="12"/>
      <c r="AEH118" s="12"/>
      <c r="AEI118" s="12"/>
      <c r="AEJ118" s="12"/>
      <c r="AEK118" s="12"/>
      <c r="AEL118" s="12"/>
      <c r="AEM118" s="12"/>
      <c r="AEN118" s="12"/>
      <c r="AEO118" s="12"/>
      <c r="AEP118" s="12"/>
      <c r="AEQ118" s="12"/>
      <c r="AER118" s="12"/>
      <c r="AES118" s="12"/>
      <c r="AET118" s="12"/>
      <c r="AEU118" s="12"/>
      <c r="AEV118" s="12"/>
      <c r="AEW118" s="12"/>
      <c r="AEX118" s="12"/>
      <c r="AEY118" s="12"/>
      <c r="AEZ118" s="12"/>
      <c r="AFA118" s="12"/>
      <c r="AFB118" s="12"/>
      <c r="AFC118" s="12"/>
      <c r="AFD118" s="12"/>
      <c r="AFE118" s="12"/>
      <c r="AFF118" s="12"/>
      <c r="AFG118" s="12"/>
      <c r="AFH118" s="12"/>
      <c r="AFI118" s="12"/>
      <c r="AFJ118" s="12"/>
      <c r="AFK118" s="12"/>
      <c r="AFL118" s="12"/>
      <c r="AFM118" s="12"/>
      <c r="AFN118" s="12"/>
      <c r="AFO118" s="12"/>
      <c r="AFP118" s="12"/>
      <c r="AFQ118" s="12"/>
      <c r="AFR118" s="12"/>
      <c r="AFS118" s="12"/>
      <c r="AFT118" s="12"/>
      <c r="AFU118" s="12"/>
      <c r="AFV118" s="12"/>
      <c r="AFW118" s="12"/>
      <c r="AFX118" s="12"/>
      <c r="AFY118" s="12"/>
      <c r="AFZ118" s="12"/>
      <c r="AGA118" s="12"/>
      <c r="AGB118" s="12"/>
      <c r="AGC118" s="12"/>
      <c r="AGD118" s="12"/>
      <c r="AGE118" s="12"/>
      <c r="AGF118" s="12"/>
      <c r="AGG118" s="12"/>
      <c r="AGH118" s="12"/>
      <c r="AGI118" s="12"/>
      <c r="AGJ118" s="12"/>
      <c r="AGK118" s="12"/>
      <c r="AGL118" s="12"/>
      <c r="AGM118" s="12"/>
      <c r="AGN118" s="12"/>
      <c r="AGO118" s="12"/>
      <c r="AGP118" s="12"/>
      <c r="AGQ118" s="12"/>
      <c r="AGR118" s="12"/>
      <c r="AGS118" s="12"/>
      <c r="AGT118" s="12"/>
      <c r="AGU118" s="12"/>
      <c r="AGV118" s="12"/>
      <c r="AGW118" s="12"/>
      <c r="AGX118" s="12"/>
      <c r="AGY118" s="12"/>
      <c r="AGZ118" s="12"/>
      <c r="AHA118" s="12"/>
      <c r="AHB118" s="12"/>
      <c r="AHC118" s="12"/>
      <c r="AHD118" s="12"/>
      <c r="AHE118" s="12"/>
      <c r="AHF118" s="12"/>
      <c r="AHG118" s="12"/>
      <c r="AHH118" s="12"/>
      <c r="AHI118" s="12"/>
      <c r="AHJ118" s="12"/>
      <c r="AHK118" s="12"/>
      <c r="AHL118" s="12"/>
      <c r="AHM118" s="12"/>
      <c r="AHN118" s="12"/>
      <c r="AHO118" s="12"/>
      <c r="AHP118" s="12"/>
      <c r="AHQ118" s="12"/>
      <c r="AHR118" s="12"/>
      <c r="AHS118" s="12"/>
      <c r="AHT118" s="12"/>
      <c r="AHU118" s="12"/>
      <c r="AHV118" s="12"/>
      <c r="AHW118" s="12"/>
      <c r="AHX118" s="12"/>
      <c r="AHY118" s="12"/>
      <c r="AHZ118" s="12"/>
      <c r="AIA118" s="12"/>
      <c r="AIB118" s="12"/>
      <c r="AIC118" s="12"/>
      <c r="AID118" s="12"/>
      <c r="AIE118" s="12"/>
      <c r="AIF118" s="12"/>
      <c r="AIG118" s="12"/>
      <c r="AIH118" s="12"/>
      <c r="AII118" s="12"/>
      <c r="AIJ118" s="12"/>
      <c r="AIK118" s="12"/>
      <c r="AIL118" s="12"/>
      <c r="AIM118" s="12"/>
      <c r="AIN118" s="12"/>
      <c r="AIO118" s="12"/>
      <c r="AIP118" s="12"/>
      <c r="AIQ118" s="12"/>
      <c r="AIR118" s="12"/>
      <c r="AIS118" s="12"/>
      <c r="AIT118" s="12"/>
      <c r="AIU118" s="12"/>
      <c r="AIV118" s="12"/>
      <c r="AIW118" s="12"/>
      <c r="AIX118" s="12"/>
      <c r="AIY118" s="12"/>
      <c r="AIZ118" s="12"/>
      <c r="AJA118" s="12"/>
      <c r="AJB118" s="12"/>
      <c r="AJC118" s="12"/>
      <c r="AJD118" s="12"/>
      <c r="AJE118" s="12"/>
      <c r="AJF118" s="12"/>
      <c r="AJG118" s="12"/>
      <c r="AJH118" s="12"/>
      <c r="AJI118" s="12"/>
      <c r="AJJ118" s="12"/>
      <c r="AJK118" s="12"/>
      <c r="AJL118" s="12"/>
      <c r="AJM118" s="12"/>
      <c r="AJN118" s="12"/>
      <c r="AJO118" s="12"/>
      <c r="AJP118" s="12"/>
      <c r="AJQ118" s="12"/>
      <c r="AJR118" s="12"/>
      <c r="AJS118" s="12"/>
      <c r="AJT118" s="12"/>
      <c r="AJU118" s="12"/>
      <c r="AJV118" s="12"/>
      <c r="AJW118" s="12"/>
      <c r="AJX118" s="12"/>
      <c r="AJY118" s="12"/>
      <c r="AJZ118" s="12"/>
      <c r="AKA118" s="12"/>
      <c r="AKB118" s="12"/>
      <c r="AKC118" s="12"/>
      <c r="AKD118" s="12"/>
      <c r="AKE118" s="12"/>
      <c r="AKF118" s="12"/>
      <c r="AKG118" s="12"/>
      <c r="AKH118" s="12"/>
      <c r="AKI118" s="12"/>
      <c r="AKJ118" s="12"/>
      <c r="AKK118" s="12"/>
      <c r="AKL118" s="12"/>
      <c r="AKM118" s="12"/>
      <c r="AKN118" s="12"/>
      <c r="AKO118" s="12"/>
      <c r="AKP118" s="12"/>
      <c r="AKQ118" s="12"/>
      <c r="AKR118" s="12"/>
      <c r="AKS118" s="12"/>
      <c r="AKT118" s="12"/>
      <c r="AKU118" s="12"/>
      <c r="AKV118" s="12"/>
      <c r="AKW118" s="12"/>
      <c r="AKX118" s="12"/>
      <c r="AKY118" s="12"/>
      <c r="AKZ118" s="12"/>
      <c r="ALA118" s="12"/>
      <c r="ALB118" s="12"/>
      <c r="ALC118" s="12"/>
      <c r="ALD118" s="12"/>
      <c r="ALE118" s="12"/>
      <c r="ALF118" s="12"/>
      <c r="ALG118" s="12"/>
      <c r="ALH118" s="12"/>
      <c r="ALI118" s="12"/>
      <c r="ALJ118" s="12"/>
      <c r="ALK118" s="12"/>
      <c r="ALL118" s="12"/>
      <c r="ALM118" s="12"/>
      <c r="ALN118" s="12"/>
      <c r="ALO118" s="12"/>
      <c r="ALP118" s="12"/>
      <c r="ALQ118" s="12"/>
      <c r="ALR118" s="12"/>
      <c r="ALS118" s="12"/>
      <c r="ALT118" s="12"/>
      <c r="ALU118" s="12"/>
      <c r="ALV118" s="12"/>
      <c r="ALW118" s="12"/>
      <c r="ALX118" s="12"/>
      <c r="ALY118" s="12"/>
      <c r="ALZ118" s="12"/>
      <c r="AMA118" s="12"/>
      <c r="AMB118" s="12"/>
      <c r="AMC118" s="12"/>
      <c r="AMD118" s="12"/>
      <c r="AME118" s="12"/>
      <c r="AMF118" s="12"/>
      <c r="AMG118" s="12"/>
      <c r="AMH118" s="12"/>
      <c r="AMI118" s="12"/>
      <c r="AMJ118" s="12"/>
    </row>
    <row r="119" spans="1:1024">
      <c r="A119" s="142"/>
      <c r="B119" s="143"/>
      <c r="C119" s="144"/>
      <c r="D119" s="144"/>
      <c r="E119" s="143"/>
      <c r="F119" s="142"/>
      <c r="G119" s="145" t="s">
        <v>138</v>
      </c>
      <c r="H119" s="146">
        <f>H26+H117+H82+H55+H39+H65+H108+H71</f>
        <v>0</v>
      </c>
      <c r="I119" s="145" t="s">
        <v>139</v>
      </c>
      <c r="J119" s="145">
        <f>J117+J82+J65+J71+J55+J39+J108+K27</f>
        <v>239930</v>
      </c>
      <c r="K119" s="147">
        <f>K118+K83+K66+K56+K40+K27+K109+K72</f>
        <v>239930</v>
      </c>
      <c r="L119" s="163"/>
      <c r="M119" s="12"/>
      <c r="N119" s="12"/>
      <c r="O119" s="164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  <c r="DA119" s="12"/>
      <c r="DB119" s="12"/>
      <c r="DC119" s="12"/>
      <c r="DD119" s="12"/>
      <c r="DE119" s="12"/>
      <c r="DF119" s="12"/>
      <c r="DG119" s="12"/>
      <c r="DH119" s="12"/>
      <c r="DI119" s="12"/>
      <c r="DJ119" s="12"/>
      <c r="DK119" s="12"/>
      <c r="DL119" s="12"/>
      <c r="DM119" s="12"/>
      <c r="DN119" s="12"/>
      <c r="DO119" s="12"/>
      <c r="DP119" s="12"/>
      <c r="DQ119" s="12"/>
      <c r="DR119" s="12"/>
      <c r="DS119" s="12"/>
      <c r="DT119" s="12"/>
      <c r="DU119" s="12"/>
      <c r="DV119" s="12"/>
      <c r="DW119" s="12"/>
      <c r="DX119" s="12"/>
      <c r="DY119" s="12"/>
      <c r="DZ119" s="12"/>
      <c r="EA119" s="12"/>
      <c r="EB119" s="12"/>
      <c r="EC119" s="12"/>
      <c r="ED119" s="12"/>
      <c r="EE119" s="12"/>
      <c r="EF119" s="12"/>
      <c r="EG119" s="12"/>
      <c r="EH119" s="12"/>
      <c r="EI119" s="12"/>
      <c r="EJ119" s="12"/>
      <c r="EK119" s="12"/>
      <c r="EL119" s="12"/>
      <c r="EM119" s="12"/>
      <c r="EN119" s="12"/>
      <c r="EO119" s="12"/>
      <c r="EP119" s="12"/>
      <c r="EQ119" s="12"/>
      <c r="ER119" s="12"/>
      <c r="ES119" s="12"/>
      <c r="ET119" s="12"/>
      <c r="EU119" s="12"/>
      <c r="EV119" s="12"/>
      <c r="EW119" s="12"/>
      <c r="EX119" s="12"/>
      <c r="EY119" s="12"/>
      <c r="EZ119" s="12"/>
      <c r="FA119" s="12"/>
      <c r="FB119" s="12"/>
      <c r="FC119" s="12"/>
      <c r="FD119" s="12"/>
      <c r="FE119" s="12"/>
      <c r="FF119" s="12"/>
      <c r="FG119" s="12"/>
      <c r="FH119" s="12"/>
      <c r="FI119" s="12"/>
      <c r="FJ119" s="12"/>
      <c r="FK119" s="12"/>
      <c r="FL119" s="12"/>
      <c r="FM119" s="12"/>
      <c r="FN119" s="12"/>
      <c r="FO119" s="12"/>
      <c r="FP119" s="12"/>
      <c r="FQ119" s="12"/>
      <c r="FR119" s="12"/>
      <c r="FS119" s="12"/>
      <c r="FT119" s="12"/>
      <c r="FU119" s="12"/>
      <c r="FV119" s="12"/>
      <c r="FW119" s="12"/>
      <c r="FX119" s="12"/>
      <c r="FY119" s="12"/>
      <c r="FZ119" s="12"/>
      <c r="GA119" s="12"/>
      <c r="GB119" s="12"/>
      <c r="GC119" s="12"/>
      <c r="GD119" s="12"/>
      <c r="GE119" s="12"/>
      <c r="GF119" s="12"/>
      <c r="GG119" s="12"/>
      <c r="GH119" s="12"/>
      <c r="GI119" s="12"/>
      <c r="GJ119" s="12"/>
      <c r="GK119" s="12"/>
      <c r="GL119" s="12"/>
      <c r="GM119" s="12"/>
      <c r="GN119" s="12"/>
      <c r="GO119" s="12"/>
      <c r="GP119" s="12"/>
      <c r="GQ119" s="12"/>
      <c r="GR119" s="12"/>
      <c r="GS119" s="12"/>
      <c r="GT119" s="12"/>
      <c r="GU119" s="12"/>
      <c r="GV119" s="12"/>
      <c r="GW119" s="12"/>
      <c r="GX119" s="12"/>
      <c r="GY119" s="12"/>
      <c r="GZ119" s="12"/>
      <c r="HA119" s="12"/>
      <c r="HB119" s="12"/>
      <c r="HC119" s="12"/>
      <c r="HD119" s="12"/>
      <c r="HE119" s="12"/>
      <c r="HF119" s="12"/>
      <c r="HG119" s="12"/>
      <c r="HH119" s="12"/>
      <c r="HI119" s="12"/>
      <c r="HJ119" s="12"/>
      <c r="HK119" s="12"/>
      <c r="HL119" s="12"/>
      <c r="HM119" s="12"/>
      <c r="HN119" s="12"/>
      <c r="HO119" s="12"/>
      <c r="HP119" s="12"/>
      <c r="HQ119" s="12"/>
      <c r="HR119" s="12"/>
      <c r="HS119" s="12"/>
      <c r="HT119" s="12"/>
      <c r="HU119" s="12"/>
      <c r="HV119" s="12"/>
      <c r="HW119" s="12"/>
      <c r="HX119" s="12"/>
      <c r="HY119" s="12"/>
      <c r="HZ119" s="12"/>
      <c r="IA119" s="12"/>
      <c r="IB119" s="12"/>
      <c r="IC119" s="12"/>
      <c r="ID119" s="12"/>
      <c r="IE119" s="12"/>
      <c r="IF119" s="12"/>
      <c r="IG119" s="12"/>
      <c r="IH119" s="12"/>
      <c r="II119" s="12"/>
      <c r="IJ119" s="12"/>
      <c r="IK119" s="12"/>
      <c r="IL119" s="12"/>
      <c r="IM119" s="12"/>
      <c r="IN119" s="12"/>
      <c r="IO119" s="12"/>
      <c r="IP119" s="12"/>
      <c r="IQ119" s="12"/>
      <c r="IR119" s="12"/>
      <c r="IS119" s="12"/>
      <c r="IT119" s="12"/>
      <c r="IU119" s="12"/>
      <c r="IV119" s="12"/>
      <c r="IW119" s="12"/>
      <c r="IX119" s="12"/>
      <c r="IY119" s="12"/>
      <c r="IZ119" s="12"/>
      <c r="JA119" s="12"/>
      <c r="JB119" s="12"/>
      <c r="JC119" s="12"/>
      <c r="JD119" s="12"/>
      <c r="JE119" s="12"/>
      <c r="JF119" s="12"/>
      <c r="JG119" s="12"/>
      <c r="JH119" s="12"/>
      <c r="JI119" s="12"/>
      <c r="JJ119" s="12"/>
      <c r="JK119" s="12"/>
      <c r="JL119" s="12"/>
      <c r="JM119" s="12"/>
      <c r="JN119" s="12"/>
      <c r="JO119" s="12"/>
      <c r="JP119" s="12"/>
      <c r="JQ119" s="12"/>
      <c r="JR119" s="12"/>
      <c r="JS119" s="12"/>
      <c r="JT119" s="12"/>
      <c r="JU119" s="12"/>
      <c r="JV119" s="12"/>
      <c r="JW119" s="12"/>
      <c r="JX119" s="12"/>
      <c r="JY119" s="12"/>
      <c r="JZ119" s="12"/>
      <c r="KA119" s="12"/>
      <c r="KB119" s="12"/>
      <c r="KC119" s="12"/>
      <c r="KD119" s="12"/>
      <c r="KE119" s="12"/>
      <c r="KF119" s="12"/>
      <c r="KG119" s="12"/>
      <c r="KH119" s="12"/>
      <c r="KI119" s="12"/>
      <c r="KJ119" s="12"/>
      <c r="KK119" s="12"/>
      <c r="KL119" s="12"/>
      <c r="KM119" s="12"/>
      <c r="KN119" s="12"/>
      <c r="KO119" s="12"/>
      <c r="KP119" s="12"/>
      <c r="KQ119" s="12"/>
      <c r="KR119" s="12"/>
      <c r="KS119" s="12"/>
      <c r="KT119" s="12"/>
      <c r="KU119" s="12"/>
      <c r="KV119" s="12"/>
      <c r="KW119" s="12"/>
      <c r="KX119" s="12"/>
      <c r="KY119" s="12"/>
      <c r="KZ119" s="12"/>
      <c r="LA119" s="12"/>
      <c r="LB119" s="12"/>
      <c r="LC119" s="12"/>
      <c r="LD119" s="12"/>
      <c r="LE119" s="12"/>
      <c r="LF119" s="12"/>
      <c r="LG119" s="12"/>
      <c r="LH119" s="12"/>
      <c r="LI119" s="12"/>
      <c r="LJ119" s="12"/>
      <c r="LK119" s="12"/>
      <c r="LL119" s="12"/>
      <c r="LM119" s="12"/>
      <c r="LN119" s="12"/>
      <c r="LO119" s="12"/>
      <c r="LP119" s="12"/>
      <c r="LQ119" s="12"/>
      <c r="LR119" s="12"/>
      <c r="LS119" s="12"/>
      <c r="LT119" s="12"/>
      <c r="LU119" s="12"/>
      <c r="LV119" s="12"/>
      <c r="LW119" s="12"/>
      <c r="LX119" s="12"/>
      <c r="LY119" s="12"/>
      <c r="LZ119" s="12"/>
      <c r="MA119" s="12"/>
      <c r="MB119" s="12"/>
      <c r="MC119" s="12"/>
      <c r="MD119" s="12"/>
      <c r="ME119" s="12"/>
      <c r="MF119" s="12"/>
      <c r="MG119" s="12"/>
      <c r="MH119" s="12"/>
      <c r="MI119" s="12"/>
      <c r="MJ119" s="12"/>
      <c r="MK119" s="12"/>
      <c r="ML119" s="12"/>
      <c r="MM119" s="12"/>
      <c r="MN119" s="12"/>
      <c r="MO119" s="12"/>
      <c r="MP119" s="12"/>
      <c r="MQ119" s="12"/>
      <c r="MR119" s="12"/>
      <c r="MS119" s="12"/>
      <c r="MT119" s="12"/>
      <c r="MU119" s="12"/>
      <c r="MV119" s="12"/>
      <c r="MW119" s="12"/>
      <c r="MX119" s="12"/>
      <c r="MY119" s="12"/>
      <c r="MZ119" s="12"/>
      <c r="NA119" s="12"/>
      <c r="NB119" s="12"/>
      <c r="NC119" s="12"/>
      <c r="ND119" s="12"/>
      <c r="NE119" s="12"/>
      <c r="NF119" s="12"/>
      <c r="NG119" s="12"/>
      <c r="NH119" s="12"/>
      <c r="NI119" s="12"/>
      <c r="NJ119" s="12"/>
      <c r="NK119" s="12"/>
      <c r="NL119" s="12"/>
      <c r="NM119" s="12"/>
      <c r="NN119" s="12"/>
      <c r="NO119" s="12"/>
      <c r="NP119" s="12"/>
      <c r="NQ119" s="12"/>
      <c r="NR119" s="12"/>
      <c r="NS119" s="12"/>
      <c r="NT119" s="12"/>
      <c r="NU119" s="12"/>
      <c r="NV119" s="12"/>
      <c r="NW119" s="12"/>
      <c r="NX119" s="12"/>
      <c r="NY119" s="12"/>
      <c r="NZ119" s="12"/>
      <c r="OA119" s="12"/>
      <c r="OB119" s="12"/>
      <c r="OC119" s="12"/>
      <c r="OD119" s="12"/>
      <c r="OE119" s="12"/>
      <c r="OF119" s="12"/>
      <c r="OG119" s="12"/>
      <c r="OH119" s="12"/>
      <c r="OI119" s="12"/>
      <c r="OJ119" s="12"/>
      <c r="OK119" s="12"/>
      <c r="OL119" s="12"/>
      <c r="OM119" s="12"/>
      <c r="ON119" s="12"/>
      <c r="OO119" s="12"/>
      <c r="OP119" s="12"/>
      <c r="OQ119" s="12"/>
      <c r="OR119" s="12"/>
      <c r="OS119" s="12"/>
      <c r="OT119" s="12"/>
      <c r="OU119" s="12"/>
      <c r="OV119" s="12"/>
      <c r="OW119" s="12"/>
      <c r="OX119" s="12"/>
      <c r="OY119" s="12"/>
      <c r="OZ119" s="12"/>
      <c r="PA119" s="12"/>
      <c r="PB119" s="12"/>
      <c r="PC119" s="12"/>
      <c r="PD119" s="12"/>
      <c r="PE119" s="12"/>
      <c r="PF119" s="12"/>
      <c r="PG119" s="12"/>
      <c r="PH119" s="12"/>
      <c r="PI119" s="12"/>
      <c r="PJ119" s="12"/>
      <c r="PK119" s="12"/>
      <c r="PL119" s="12"/>
      <c r="PM119" s="12"/>
      <c r="PN119" s="12"/>
      <c r="PO119" s="12"/>
      <c r="PP119" s="12"/>
      <c r="PQ119" s="12"/>
      <c r="PR119" s="12"/>
      <c r="PS119" s="12"/>
      <c r="PT119" s="12"/>
      <c r="PU119" s="12"/>
      <c r="PV119" s="12"/>
      <c r="PW119" s="12"/>
      <c r="PX119" s="12"/>
      <c r="PY119" s="12"/>
      <c r="PZ119" s="12"/>
      <c r="QA119" s="12"/>
      <c r="QB119" s="12"/>
      <c r="QC119" s="12"/>
      <c r="QD119" s="12"/>
      <c r="QE119" s="12"/>
      <c r="QF119" s="12"/>
      <c r="QG119" s="12"/>
      <c r="QH119" s="12"/>
      <c r="QI119" s="12"/>
      <c r="QJ119" s="12"/>
      <c r="QK119" s="12"/>
      <c r="QL119" s="12"/>
      <c r="QM119" s="12"/>
      <c r="QN119" s="12"/>
      <c r="QO119" s="12"/>
      <c r="QP119" s="12"/>
      <c r="QQ119" s="12"/>
      <c r="QR119" s="12"/>
      <c r="QS119" s="12"/>
      <c r="QT119" s="12"/>
      <c r="QU119" s="12"/>
      <c r="QV119" s="12"/>
      <c r="QW119" s="12"/>
      <c r="QX119" s="12"/>
      <c r="QY119" s="12"/>
      <c r="QZ119" s="12"/>
      <c r="RA119" s="12"/>
      <c r="RB119" s="12"/>
      <c r="RC119" s="12"/>
      <c r="RD119" s="12"/>
      <c r="RE119" s="12"/>
      <c r="RF119" s="12"/>
      <c r="RG119" s="12"/>
      <c r="RH119" s="12"/>
      <c r="RI119" s="12"/>
      <c r="RJ119" s="12"/>
      <c r="RK119" s="12"/>
      <c r="RL119" s="12"/>
      <c r="RM119" s="12"/>
      <c r="RN119" s="12"/>
      <c r="RO119" s="12"/>
      <c r="RP119" s="12"/>
      <c r="RQ119" s="12"/>
      <c r="RR119" s="12"/>
      <c r="RS119" s="12"/>
      <c r="RT119" s="12"/>
      <c r="RU119" s="12"/>
      <c r="RV119" s="12"/>
      <c r="RW119" s="12"/>
      <c r="RX119" s="12"/>
      <c r="RY119" s="12"/>
      <c r="RZ119" s="12"/>
      <c r="SA119" s="12"/>
      <c r="SB119" s="12"/>
      <c r="SC119" s="12"/>
      <c r="SD119" s="12"/>
      <c r="SE119" s="12"/>
      <c r="SF119" s="12"/>
      <c r="SG119" s="12"/>
      <c r="SH119" s="12"/>
      <c r="SI119" s="12"/>
      <c r="SJ119" s="12"/>
      <c r="SK119" s="12"/>
      <c r="SL119" s="12"/>
      <c r="SM119" s="12"/>
      <c r="SN119" s="12"/>
      <c r="SO119" s="12"/>
      <c r="SP119" s="12"/>
      <c r="SQ119" s="12"/>
      <c r="SR119" s="12"/>
      <c r="SS119" s="12"/>
      <c r="ST119" s="12"/>
      <c r="SU119" s="12"/>
      <c r="SV119" s="12"/>
      <c r="SW119" s="12"/>
      <c r="SX119" s="12"/>
      <c r="SY119" s="12"/>
      <c r="SZ119" s="12"/>
      <c r="TA119" s="12"/>
      <c r="TB119" s="12"/>
      <c r="TC119" s="12"/>
      <c r="TD119" s="12"/>
      <c r="TE119" s="12"/>
      <c r="TF119" s="12"/>
      <c r="TG119" s="12"/>
      <c r="TH119" s="12"/>
      <c r="TI119" s="12"/>
      <c r="TJ119" s="12"/>
      <c r="TK119" s="12"/>
      <c r="TL119" s="12"/>
      <c r="TM119" s="12"/>
      <c r="TN119" s="12"/>
      <c r="TO119" s="12"/>
      <c r="TP119" s="12"/>
      <c r="TQ119" s="12"/>
      <c r="TR119" s="12"/>
      <c r="TS119" s="12"/>
      <c r="TT119" s="12"/>
      <c r="TU119" s="12"/>
      <c r="TV119" s="12"/>
      <c r="TW119" s="12"/>
      <c r="TX119" s="12"/>
      <c r="TY119" s="12"/>
      <c r="TZ119" s="12"/>
      <c r="UA119" s="12"/>
      <c r="UB119" s="12"/>
      <c r="UC119" s="12"/>
      <c r="UD119" s="12"/>
      <c r="UE119" s="12"/>
      <c r="UF119" s="12"/>
      <c r="UG119" s="12"/>
      <c r="UH119" s="12"/>
      <c r="UI119" s="12"/>
      <c r="UJ119" s="12"/>
      <c r="UK119" s="12"/>
      <c r="UL119" s="12"/>
      <c r="UM119" s="12"/>
      <c r="UN119" s="12"/>
      <c r="UO119" s="12"/>
      <c r="UP119" s="12"/>
      <c r="UQ119" s="12"/>
      <c r="UR119" s="12"/>
      <c r="US119" s="12"/>
      <c r="UT119" s="12"/>
      <c r="UU119" s="12"/>
      <c r="UV119" s="12"/>
      <c r="UW119" s="12"/>
      <c r="UX119" s="12"/>
      <c r="UY119" s="12"/>
      <c r="UZ119" s="12"/>
      <c r="VA119" s="12"/>
      <c r="VB119" s="12"/>
      <c r="VC119" s="12"/>
      <c r="VD119" s="12"/>
      <c r="VE119" s="12"/>
      <c r="VF119" s="12"/>
      <c r="VG119" s="12"/>
      <c r="VH119" s="12"/>
      <c r="VI119" s="12"/>
      <c r="VJ119" s="12"/>
      <c r="VK119" s="12"/>
      <c r="VL119" s="12"/>
      <c r="VM119" s="12"/>
      <c r="VN119" s="12"/>
      <c r="VO119" s="12"/>
      <c r="VP119" s="12"/>
      <c r="VQ119" s="12"/>
      <c r="VR119" s="12"/>
      <c r="VS119" s="12"/>
      <c r="VT119" s="12"/>
      <c r="VU119" s="12"/>
      <c r="VV119" s="12"/>
      <c r="VW119" s="12"/>
      <c r="VX119" s="12"/>
      <c r="VY119" s="12"/>
      <c r="VZ119" s="12"/>
      <c r="WA119" s="12"/>
      <c r="WB119" s="12"/>
      <c r="WC119" s="12"/>
      <c r="WD119" s="12"/>
      <c r="WE119" s="12"/>
      <c r="WF119" s="12"/>
      <c r="WG119" s="12"/>
      <c r="WH119" s="12"/>
      <c r="WI119" s="12"/>
      <c r="WJ119" s="12"/>
      <c r="WK119" s="12"/>
      <c r="WL119" s="12"/>
      <c r="WM119" s="12"/>
      <c r="WN119" s="12"/>
      <c r="WO119" s="12"/>
      <c r="WP119" s="12"/>
      <c r="WQ119" s="12"/>
      <c r="WR119" s="12"/>
      <c r="WS119" s="12"/>
      <c r="WT119" s="12"/>
      <c r="WU119" s="12"/>
      <c r="WV119" s="12"/>
      <c r="WW119" s="12"/>
      <c r="WX119" s="12"/>
      <c r="WY119" s="12"/>
      <c r="WZ119" s="12"/>
      <c r="XA119" s="12"/>
      <c r="XB119" s="12"/>
      <c r="XC119" s="12"/>
      <c r="XD119" s="12"/>
      <c r="XE119" s="12"/>
      <c r="XF119" s="12"/>
      <c r="XG119" s="12"/>
      <c r="XH119" s="12"/>
      <c r="XI119" s="12"/>
      <c r="XJ119" s="12"/>
      <c r="XK119" s="12"/>
      <c r="XL119" s="12"/>
      <c r="XM119" s="12"/>
      <c r="XN119" s="12"/>
      <c r="XO119" s="12"/>
      <c r="XP119" s="12"/>
      <c r="XQ119" s="12"/>
      <c r="XR119" s="12"/>
      <c r="XS119" s="12"/>
      <c r="XT119" s="12"/>
      <c r="XU119" s="12"/>
      <c r="XV119" s="12"/>
      <c r="XW119" s="12"/>
      <c r="XX119" s="12"/>
      <c r="XY119" s="12"/>
      <c r="XZ119" s="12"/>
      <c r="YA119" s="12"/>
      <c r="YB119" s="12"/>
      <c r="YC119" s="12"/>
      <c r="YD119" s="12"/>
      <c r="YE119" s="12"/>
      <c r="YF119" s="12"/>
      <c r="YG119" s="12"/>
      <c r="YH119" s="12"/>
      <c r="YI119" s="12"/>
      <c r="YJ119" s="12"/>
      <c r="YK119" s="12"/>
      <c r="YL119" s="12"/>
      <c r="YM119" s="12"/>
      <c r="YN119" s="12"/>
      <c r="YO119" s="12"/>
      <c r="YP119" s="12"/>
      <c r="YQ119" s="12"/>
      <c r="YR119" s="12"/>
      <c r="YS119" s="12"/>
      <c r="YT119" s="12"/>
      <c r="YU119" s="12"/>
      <c r="YV119" s="12"/>
      <c r="YW119" s="12"/>
      <c r="YX119" s="12"/>
      <c r="YY119" s="12"/>
      <c r="YZ119" s="12"/>
      <c r="ZA119" s="12"/>
      <c r="ZB119" s="12"/>
      <c r="ZC119" s="12"/>
      <c r="ZD119" s="12"/>
      <c r="ZE119" s="12"/>
      <c r="ZF119" s="12"/>
      <c r="ZG119" s="12"/>
      <c r="ZH119" s="12"/>
      <c r="ZI119" s="12"/>
      <c r="ZJ119" s="12"/>
      <c r="ZK119" s="12"/>
      <c r="ZL119" s="12"/>
      <c r="ZM119" s="12"/>
      <c r="ZN119" s="12"/>
      <c r="ZO119" s="12"/>
      <c r="ZP119" s="12"/>
      <c r="ZQ119" s="12"/>
      <c r="ZR119" s="12"/>
      <c r="ZS119" s="12"/>
      <c r="ZT119" s="12"/>
      <c r="ZU119" s="12"/>
      <c r="ZV119" s="12"/>
      <c r="ZW119" s="12"/>
      <c r="ZX119" s="12"/>
      <c r="ZY119" s="12"/>
      <c r="ZZ119" s="12"/>
      <c r="AAA119" s="12"/>
      <c r="AAB119" s="12"/>
      <c r="AAC119" s="12"/>
      <c r="AAD119" s="12"/>
      <c r="AAE119" s="12"/>
      <c r="AAF119" s="12"/>
      <c r="AAG119" s="12"/>
      <c r="AAH119" s="12"/>
      <c r="AAI119" s="12"/>
      <c r="AAJ119" s="12"/>
      <c r="AAK119" s="12"/>
      <c r="AAL119" s="12"/>
      <c r="AAM119" s="12"/>
      <c r="AAN119" s="12"/>
      <c r="AAO119" s="12"/>
      <c r="AAP119" s="12"/>
      <c r="AAQ119" s="12"/>
      <c r="AAR119" s="12"/>
      <c r="AAS119" s="12"/>
      <c r="AAT119" s="12"/>
      <c r="AAU119" s="12"/>
      <c r="AAV119" s="12"/>
      <c r="AAW119" s="12"/>
      <c r="AAX119" s="12"/>
      <c r="AAY119" s="12"/>
      <c r="AAZ119" s="12"/>
      <c r="ABA119" s="12"/>
      <c r="ABB119" s="12"/>
      <c r="ABC119" s="12"/>
      <c r="ABD119" s="12"/>
      <c r="ABE119" s="12"/>
      <c r="ABF119" s="12"/>
      <c r="ABG119" s="12"/>
      <c r="ABH119" s="12"/>
      <c r="ABI119" s="12"/>
      <c r="ABJ119" s="12"/>
      <c r="ABK119" s="12"/>
      <c r="ABL119" s="12"/>
      <c r="ABM119" s="12"/>
      <c r="ABN119" s="12"/>
      <c r="ABO119" s="12"/>
      <c r="ABP119" s="12"/>
      <c r="ABQ119" s="12"/>
      <c r="ABR119" s="12"/>
      <c r="ABS119" s="12"/>
      <c r="ABT119" s="12"/>
      <c r="ABU119" s="12"/>
      <c r="ABV119" s="12"/>
      <c r="ABW119" s="12"/>
      <c r="ABX119" s="12"/>
      <c r="ABY119" s="12"/>
      <c r="ABZ119" s="12"/>
      <c r="ACA119" s="12"/>
      <c r="ACB119" s="12"/>
      <c r="ACC119" s="12"/>
      <c r="ACD119" s="12"/>
      <c r="ACE119" s="12"/>
      <c r="ACF119" s="12"/>
      <c r="ACG119" s="12"/>
      <c r="ACH119" s="12"/>
      <c r="ACI119" s="12"/>
      <c r="ACJ119" s="12"/>
      <c r="ACK119" s="12"/>
      <c r="ACL119" s="12"/>
      <c r="ACM119" s="12"/>
      <c r="ACN119" s="12"/>
      <c r="ACO119" s="12"/>
      <c r="ACP119" s="12"/>
      <c r="ACQ119" s="12"/>
      <c r="ACR119" s="12"/>
      <c r="ACS119" s="12"/>
      <c r="ACT119" s="12"/>
      <c r="ACU119" s="12"/>
      <c r="ACV119" s="12"/>
      <c r="ACW119" s="12"/>
      <c r="ACX119" s="12"/>
      <c r="ACY119" s="12"/>
      <c r="ACZ119" s="12"/>
      <c r="ADA119" s="12"/>
      <c r="ADB119" s="12"/>
      <c r="ADC119" s="12"/>
      <c r="ADD119" s="12"/>
      <c r="ADE119" s="12"/>
      <c r="ADF119" s="12"/>
      <c r="ADG119" s="12"/>
      <c r="ADH119" s="12"/>
      <c r="ADI119" s="12"/>
      <c r="ADJ119" s="12"/>
      <c r="ADK119" s="12"/>
      <c r="ADL119" s="12"/>
      <c r="ADM119" s="12"/>
      <c r="ADN119" s="12"/>
      <c r="ADO119" s="12"/>
      <c r="ADP119" s="12"/>
      <c r="ADQ119" s="12"/>
      <c r="ADR119" s="12"/>
      <c r="ADS119" s="12"/>
      <c r="ADT119" s="12"/>
      <c r="ADU119" s="12"/>
      <c r="ADV119" s="12"/>
      <c r="ADW119" s="12"/>
      <c r="ADX119" s="12"/>
      <c r="ADY119" s="12"/>
      <c r="ADZ119" s="12"/>
      <c r="AEA119" s="12"/>
      <c r="AEB119" s="12"/>
      <c r="AEC119" s="12"/>
      <c r="AED119" s="12"/>
      <c r="AEE119" s="12"/>
      <c r="AEF119" s="12"/>
      <c r="AEG119" s="12"/>
      <c r="AEH119" s="12"/>
      <c r="AEI119" s="12"/>
      <c r="AEJ119" s="12"/>
      <c r="AEK119" s="12"/>
      <c r="AEL119" s="12"/>
      <c r="AEM119" s="12"/>
      <c r="AEN119" s="12"/>
      <c r="AEO119" s="12"/>
      <c r="AEP119" s="12"/>
      <c r="AEQ119" s="12"/>
      <c r="AER119" s="12"/>
      <c r="AES119" s="12"/>
      <c r="AET119" s="12"/>
      <c r="AEU119" s="12"/>
      <c r="AEV119" s="12"/>
      <c r="AEW119" s="12"/>
      <c r="AEX119" s="12"/>
      <c r="AEY119" s="12"/>
      <c r="AEZ119" s="12"/>
      <c r="AFA119" s="12"/>
      <c r="AFB119" s="12"/>
      <c r="AFC119" s="12"/>
      <c r="AFD119" s="12"/>
      <c r="AFE119" s="12"/>
      <c r="AFF119" s="12"/>
      <c r="AFG119" s="12"/>
      <c r="AFH119" s="12"/>
      <c r="AFI119" s="12"/>
      <c r="AFJ119" s="12"/>
      <c r="AFK119" s="12"/>
      <c r="AFL119" s="12"/>
      <c r="AFM119" s="12"/>
      <c r="AFN119" s="12"/>
      <c r="AFO119" s="12"/>
      <c r="AFP119" s="12"/>
      <c r="AFQ119" s="12"/>
      <c r="AFR119" s="12"/>
      <c r="AFS119" s="12"/>
      <c r="AFT119" s="12"/>
      <c r="AFU119" s="12"/>
      <c r="AFV119" s="12"/>
      <c r="AFW119" s="12"/>
      <c r="AFX119" s="12"/>
      <c r="AFY119" s="12"/>
      <c r="AFZ119" s="12"/>
      <c r="AGA119" s="12"/>
      <c r="AGB119" s="12"/>
      <c r="AGC119" s="12"/>
      <c r="AGD119" s="12"/>
      <c r="AGE119" s="12"/>
      <c r="AGF119" s="12"/>
      <c r="AGG119" s="12"/>
      <c r="AGH119" s="12"/>
      <c r="AGI119" s="12"/>
      <c r="AGJ119" s="12"/>
      <c r="AGK119" s="12"/>
      <c r="AGL119" s="12"/>
      <c r="AGM119" s="12"/>
      <c r="AGN119" s="12"/>
      <c r="AGO119" s="12"/>
      <c r="AGP119" s="12"/>
      <c r="AGQ119" s="12"/>
      <c r="AGR119" s="12"/>
      <c r="AGS119" s="12"/>
      <c r="AGT119" s="12"/>
      <c r="AGU119" s="12"/>
      <c r="AGV119" s="12"/>
      <c r="AGW119" s="12"/>
      <c r="AGX119" s="12"/>
      <c r="AGY119" s="12"/>
      <c r="AGZ119" s="12"/>
      <c r="AHA119" s="12"/>
      <c r="AHB119" s="12"/>
      <c r="AHC119" s="12"/>
      <c r="AHD119" s="12"/>
      <c r="AHE119" s="12"/>
      <c r="AHF119" s="12"/>
      <c r="AHG119" s="12"/>
      <c r="AHH119" s="12"/>
      <c r="AHI119" s="12"/>
      <c r="AHJ119" s="12"/>
      <c r="AHK119" s="12"/>
      <c r="AHL119" s="12"/>
      <c r="AHM119" s="12"/>
      <c r="AHN119" s="12"/>
      <c r="AHO119" s="12"/>
      <c r="AHP119" s="12"/>
      <c r="AHQ119" s="12"/>
      <c r="AHR119" s="12"/>
      <c r="AHS119" s="12"/>
      <c r="AHT119" s="12"/>
      <c r="AHU119" s="12"/>
      <c r="AHV119" s="12"/>
      <c r="AHW119" s="12"/>
      <c r="AHX119" s="12"/>
      <c r="AHY119" s="12"/>
      <c r="AHZ119" s="12"/>
      <c r="AIA119" s="12"/>
      <c r="AIB119" s="12"/>
      <c r="AIC119" s="12"/>
      <c r="AID119" s="12"/>
      <c r="AIE119" s="12"/>
      <c r="AIF119" s="12"/>
      <c r="AIG119" s="12"/>
      <c r="AIH119" s="12"/>
      <c r="AII119" s="12"/>
      <c r="AIJ119" s="12"/>
      <c r="AIK119" s="12"/>
      <c r="AIL119" s="12"/>
      <c r="AIM119" s="12"/>
      <c r="AIN119" s="12"/>
      <c r="AIO119" s="12"/>
      <c r="AIP119" s="12"/>
      <c r="AIQ119" s="12"/>
      <c r="AIR119" s="12"/>
      <c r="AIS119" s="12"/>
      <c r="AIT119" s="12"/>
      <c r="AIU119" s="12"/>
      <c r="AIV119" s="12"/>
      <c r="AIW119" s="12"/>
      <c r="AIX119" s="12"/>
      <c r="AIY119" s="12"/>
      <c r="AIZ119" s="12"/>
      <c r="AJA119" s="12"/>
      <c r="AJB119" s="12"/>
      <c r="AJC119" s="12"/>
      <c r="AJD119" s="12"/>
      <c r="AJE119" s="12"/>
      <c r="AJF119" s="12"/>
      <c r="AJG119" s="12"/>
      <c r="AJH119" s="12"/>
      <c r="AJI119" s="12"/>
      <c r="AJJ119" s="12"/>
      <c r="AJK119" s="12"/>
      <c r="AJL119" s="12"/>
      <c r="AJM119" s="12"/>
      <c r="AJN119" s="12"/>
      <c r="AJO119" s="12"/>
      <c r="AJP119" s="12"/>
      <c r="AJQ119" s="12"/>
      <c r="AJR119" s="12"/>
      <c r="AJS119" s="12"/>
      <c r="AJT119" s="12"/>
      <c r="AJU119" s="12"/>
      <c r="AJV119" s="12"/>
      <c r="AJW119" s="12"/>
      <c r="AJX119" s="12"/>
      <c r="AJY119" s="12"/>
      <c r="AJZ119" s="12"/>
      <c r="AKA119" s="12"/>
      <c r="AKB119" s="12"/>
      <c r="AKC119" s="12"/>
      <c r="AKD119" s="12"/>
      <c r="AKE119" s="12"/>
      <c r="AKF119" s="12"/>
      <c r="AKG119" s="12"/>
      <c r="AKH119" s="12"/>
      <c r="AKI119" s="12"/>
      <c r="AKJ119" s="12"/>
      <c r="AKK119" s="12"/>
      <c r="AKL119" s="12"/>
      <c r="AKM119" s="12"/>
      <c r="AKN119" s="12"/>
      <c r="AKO119" s="12"/>
      <c r="AKP119" s="12"/>
      <c r="AKQ119" s="12"/>
      <c r="AKR119" s="12"/>
      <c r="AKS119" s="12"/>
      <c r="AKT119" s="12"/>
      <c r="AKU119" s="12"/>
      <c r="AKV119" s="12"/>
      <c r="AKW119" s="12"/>
      <c r="AKX119" s="12"/>
      <c r="AKY119" s="12"/>
      <c r="AKZ119" s="12"/>
      <c r="ALA119" s="12"/>
      <c r="ALB119" s="12"/>
      <c r="ALC119" s="12"/>
      <c r="ALD119" s="12"/>
      <c r="ALE119" s="12"/>
      <c r="ALF119" s="12"/>
      <c r="ALG119" s="12"/>
      <c r="ALH119" s="12"/>
      <c r="ALI119" s="12"/>
      <c r="ALJ119" s="12"/>
      <c r="ALK119" s="12"/>
      <c r="ALL119" s="12"/>
      <c r="ALM119" s="12"/>
      <c r="ALN119" s="12"/>
      <c r="ALO119" s="12"/>
      <c r="ALP119" s="12"/>
      <c r="ALQ119" s="12"/>
      <c r="ALR119" s="12"/>
      <c r="ALS119" s="12"/>
      <c r="ALT119" s="12"/>
      <c r="ALU119" s="12"/>
      <c r="ALV119" s="12"/>
      <c r="ALW119" s="12"/>
      <c r="ALX119" s="12"/>
      <c r="ALY119" s="12"/>
      <c r="ALZ119" s="12"/>
      <c r="AMA119" s="12"/>
      <c r="AMB119" s="12"/>
      <c r="AMC119" s="12"/>
      <c r="AMD119" s="12"/>
      <c r="AME119" s="12"/>
      <c r="AMF119" s="12"/>
      <c r="AMG119" s="12"/>
      <c r="AMH119" s="12"/>
      <c r="AMI119" s="12"/>
      <c r="AMJ119" s="12"/>
    </row>
    <row r="120" spans="1:1024" ht="15" customHeight="1">
      <c r="B120" s="14"/>
      <c r="F120" s="6"/>
      <c r="H120" s="149"/>
      <c r="I120" s="16"/>
      <c r="K120" s="16"/>
      <c r="L120" s="172"/>
      <c r="M120" s="173"/>
      <c r="N120" s="174"/>
    </row>
    <row r="121" spans="1:1024">
      <c r="A121" s="150"/>
      <c r="B121" s="151"/>
      <c r="C121" s="152"/>
      <c r="D121" s="153"/>
      <c r="E121" s="154"/>
      <c r="F121" s="153"/>
      <c r="G121" s="153"/>
      <c r="H121" s="153"/>
      <c r="I121" s="153"/>
      <c r="J121" s="149"/>
      <c r="K121" s="149"/>
      <c r="L121" s="172"/>
      <c r="M121" s="173"/>
      <c r="N121" s="174"/>
    </row>
    <row r="122" spans="1:1024">
      <c r="A122" s="156" t="s">
        <v>141</v>
      </c>
      <c r="B122" s="157"/>
      <c r="C122" s="157"/>
      <c r="D122" s="149"/>
      <c r="E122" s="149"/>
      <c r="F122" s="149"/>
      <c r="G122" s="149"/>
      <c r="H122" s="149"/>
      <c r="I122" s="149"/>
      <c r="J122" s="153"/>
      <c r="K122" s="149"/>
      <c r="L122" s="172"/>
      <c r="M122" s="173"/>
      <c r="N122" s="178"/>
    </row>
    <row r="123" spans="1:1024">
      <c r="A123" s="156"/>
      <c r="B123" s="157"/>
      <c r="C123" s="157"/>
      <c r="D123" s="149"/>
      <c r="E123" s="149"/>
      <c r="F123" s="149"/>
      <c r="G123" s="149"/>
      <c r="H123" s="149"/>
      <c r="I123" s="149"/>
      <c r="J123" s="149"/>
      <c r="K123" s="149"/>
      <c r="L123" s="179"/>
      <c r="M123" s="174"/>
    </row>
    <row r="124" spans="1:1024">
      <c r="A124" s="156" t="s">
        <v>142</v>
      </c>
      <c r="B124" s="12"/>
      <c r="C124" s="12"/>
      <c r="D124" s="149"/>
      <c r="E124" s="149"/>
      <c r="F124" s="149"/>
      <c r="G124" s="149"/>
      <c r="H124" s="149"/>
      <c r="I124" s="149"/>
      <c r="J124" s="154"/>
      <c r="K124" s="149"/>
      <c r="L124" s="179"/>
      <c r="M124" s="174"/>
    </row>
    <row r="125" spans="1:1024">
      <c r="A125" s="157"/>
      <c r="B125" s="160"/>
      <c r="C125" s="152"/>
      <c r="D125" s="149"/>
      <c r="E125" s="161"/>
      <c r="F125" s="162"/>
      <c r="G125" s="149"/>
      <c r="H125" s="149"/>
      <c r="I125" s="149"/>
      <c r="J125" s="149"/>
      <c r="K125" s="149"/>
      <c r="L125" s="179"/>
      <c r="M125" s="174"/>
    </row>
    <row r="126" spans="1:1024">
      <c r="A126" s="157"/>
      <c r="B126" s="160"/>
      <c r="C126" s="152"/>
      <c r="D126" s="149"/>
      <c r="E126" s="161"/>
      <c r="F126" s="162"/>
      <c r="G126" s="149"/>
      <c r="H126" s="149"/>
      <c r="I126" s="149"/>
      <c r="J126" s="149"/>
      <c r="K126" s="149"/>
      <c r="L126" s="179"/>
      <c r="M126" s="174"/>
    </row>
    <row r="127" spans="1:1024">
      <c r="A127" s="157"/>
      <c r="B127" s="165" t="s">
        <v>143</v>
      </c>
      <c r="C127" s="152"/>
      <c r="D127" s="149"/>
      <c r="E127" s="161"/>
      <c r="F127" s="162"/>
      <c r="G127" s="149"/>
      <c r="H127" s="149"/>
      <c r="I127" s="149"/>
      <c r="J127" s="149"/>
      <c r="K127" s="149"/>
      <c r="L127" s="179"/>
      <c r="M127" s="174"/>
    </row>
    <row r="128" spans="1:1024">
      <c r="A128" s="157"/>
      <c r="B128" s="165" t="s">
        <v>164</v>
      </c>
      <c r="C128" s="152"/>
      <c r="D128" s="149"/>
      <c r="E128" s="161"/>
      <c r="F128" s="162"/>
      <c r="G128" s="149"/>
      <c r="H128" s="149"/>
      <c r="I128" s="149"/>
      <c r="J128" s="149"/>
      <c r="K128" s="149"/>
      <c r="L128" s="179"/>
      <c r="M128" s="174"/>
    </row>
    <row r="129" spans="1:13">
      <c r="A129" s="157"/>
      <c r="B129" s="165" t="s">
        <v>144</v>
      </c>
      <c r="C129" s="152"/>
      <c r="D129" s="149"/>
      <c r="E129" s="161"/>
      <c r="F129" s="162"/>
      <c r="G129" s="149"/>
      <c r="H129" s="149"/>
      <c r="I129" s="149"/>
      <c r="J129" s="149"/>
      <c r="K129" s="149"/>
      <c r="L129" s="179"/>
      <c r="M129" s="174"/>
    </row>
    <row r="130" spans="1:13">
      <c r="A130" s="166"/>
      <c r="B130" s="167" t="s">
        <v>145</v>
      </c>
      <c r="C130" s="168"/>
      <c r="D130" s="169"/>
      <c r="E130" s="170"/>
      <c r="F130" s="171"/>
      <c r="G130" s="169"/>
      <c r="H130" s="169"/>
      <c r="I130" s="169"/>
      <c r="J130" s="169"/>
      <c r="K130" s="169"/>
      <c r="L130" s="179"/>
      <c r="M130" s="174"/>
    </row>
    <row r="131" spans="1:13">
      <c r="A131" s="166"/>
      <c r="B131" s="167" t="s">
        <v>146</v>
      </c>
      <c r="C131" s="168"/>
      <c r="D131" s="169"/>
      <c r="E131" s="170"/>
      <c r="F131" s="171"/>
      <c r="G131" s="169"/>
      <c r="H131" s="169"/>
      <c r="I131" s="169"/>
      <c r="J131" s="169"/>
      <c r="K131" s="169"/>
      <c r="L131" s="179"/>
      <c r="M131" s="174"/>
    </row>
    <row r="132" spans="1:13">
      <c r="A132" s="166"/>
      <c r="B132" s="175"/>
      <c r="C132" s="168"/>
      <c r="D132" s="169"/>
      <c r="E132" s="176"/>
      <c r="F132" s="177"/>
      <c r="G132" s="169"/>
      <c r="H132" s="169"/>
      <c r="I132" s="169"/>
      <c r="J132" s="169"/>
      <c r="K132" s="169"/>
      <c r="L132" s="179"/>
      <c r="M132" s="174"/>
    </row>
    <row r="133" spans="1:13">
      <c r="A133" s="166"/>
      <c r="B133" s="175"/>
      <c r="C133" s="168"/>
      <c r="D133" s="169"/>
      <c r="E133" s="176"/>
      <c r="F133" s="177"/>
      <c r="G133" s="169"/>
      <c r="H133" s="169"/>
      <c r="I133" s="169"/>
      <c r="J133" s="169"/>
      <c r="K133" s="169"/>
      <c r="L133" s="179"/>
      <c r="M133" s="174"/>
    </row>
    <row r="134" spans="1:13">
      <c r="A134" s="166"/>
      <c r="B134" s="175"/>
      <c r="C134" s="168"/>
      <c r="D134" s="169"/>
      <c r="E134" s="176"/>
      <c r="F134" s="177"/>
      <c r="G134" s="169"/>
      <c r="H134" s="169"/>
      <c r="I134" s="169"/>
      <c r="J134" s="169"/>
      <c r="K134" s="169"/>
      <c r="L134" s="179"/>
      <c r="M134" s="174"/>
    </row>
    <row r="135" spans="1:13">
      <c r="A135" s="166"/>
      <c r="B135" s="175"/>
      <c r="C135" s="168"/>
      <c r="D135" s="169"/>
      <c r="E135" s="176"/>
      <c r="F135" s="177"/>
      <c r="G135" s="169"/>
      <c r="H135" s="169"/>
      <c r="I135" s="169"/>
      <c r="J135" s="169"/>
      <c r="K135" s="169"/>
      <c r="L135" s="179"/>
      <c r="M135" s="174"/>
    </row>
    <row r="136" spans="1:13">
      <c r="A136" s="166"/>
      <c r="B136" s="175"/>
      <c r="C136" s="168"/>
      <c r="D136" s="169"/>
      <c r="E136" s="176"/>
      <c r="F136" s="177"/>
      <c r="G136" s="169"/>
      <c r="H136" s="169"/>
      <c r="I136" s="169"/>
      <c r="J136" s="169"/>
      <c r="K136" s="169"/>
      <c r="L136" s="179"/>
      <c r="M136" s="174"/>
    </row>
    <row r="137" spans="1:13">
      <c r="A137" s="166"/>
      <c r="B137" s="175"/>
      <c r="C137" s="168"/>
      <c r="D137" s="169"/>
      <c r="E137" s="176"/>
      <c r="F137" s="177"/>
      <c r="G137" s="169"/>
      <c r="H137" s="169"/>
      <c r="I137" s="169"/>
      <c r="J137" s="169"/>
      <c r="K137" s="169"/>
      <c r="L137" s="179"/>
      <c r="M137" s="174"/>
    </row>
    <row r="138" spans="1:13">
      <c r="A138" s="166"/>
      <c r="B138" s="175"/>
      <c r="C138" s="168"/>
      <c r="D138" s="169"/>
      <c r="E138" s="176"/>
      <c r="F138" s="177"/>
      <c r="G138" s="169"/>
      <c r="H138" s="169"/>
      <c r="I138" s="169"/>
      <c r="J138" s="169"/>
      <c r="K138" s="169"/>
      <c r="L138" s="179"/>
      <c r="M138" s="174"/>
    </row>
    <row r="139" spans="1:13">
      <c r="A139" s="166"/>
      <c r="B139" s="175"/>
      <c r="C139" s="168"/>
      <c r="D139" s="169"/>
      <c r="E139" s="176"/>
      <c r="F139" s="177"/>
      <c r="G139" s="169"/>
      <c r="H139" s="169"/>
      <c r="I139" s="169"/>
      <c r="J139" s="169"/>
      <c r="K139" s="169"/>
      <c r="L139" s="179"/>
      <c r="M139" s="174"/>
    </row>
    <row r="140" spans="1:13">
      <c r="A140" s="166"/>
      <c r="B140" s="175"/>
      <c r="C140" s="168"/>
      <c r="D140" s="169"/>
      <c r="E140" s="176"/>
      <c r="F140" s="177"/>
      <c r="G140" s="169"/>
      <c r="H140" s="169"/>
      <c r="I140" s="169"/>
      <c r="J140" s="169"/>
      <c r="K140" s="169"/>
      <c r="L140" s="179"/>
      <c r="M140" s="174"/>
    </row>
    <row r="141" spans="1:13">
      <c r="A141" s="166"/>
      <c r="B141" s="175"/>
      <c r="C141" s="168"/>
      <c r="D141" s="169"/>
      <c r="E141" s="176"/>
      <c r="F141" s="177"/>
      <c r="G141" s="169"/>
      <c r="H141" s="169"/>
      <c r="I141" s="169"/>
      <c r="J141" s="169"/>
      <c r="K141" s="169"/>
      <c r="L141" s="179"/>
      <c r="M141" s="174"/>
    </row>
    <row r="142" spans="1:13">
      <c r="A142" s="166"/>
      <c r="B142" s="175"/>
      <c r="C142" s="168"/>
      <c r="D142" s="169"/>
      <c r="E142" s="176"/>
      <c r="F142" s="177"/>
      <c r="G142" s="169"/>
      <c r="H142" s="169"/>
      <c r="I142" s="169"/>
      <c r="J142" s="169"/>
      <c r="K142" s="169"/>
      <c r="L142" s="179"/>
      <c r="M142" s="174"/>
    </row>
    <row r="143" spans="1:13">
      <c r="A143" s="166"/>
      <c r="B143" s="175"/>
      <c r="C143" s="168"/>
      <c r="D143" s="169"/>
      <c r="E143" s="176"/>
      <c r="F143" s="177"/>
      <c r="G143" s="169"/>
      <c r="H143" s="169"/>
      <c r="I143" s="169"/>
      <c r="J143" s="169"/>
      <c r="K143" s="169"/>
      <c r="L143" s="179"/>
      <c r="M143" s="174"/>
    </row>
    <row r="144" spans="1:13">
      <c r="A144" s="166"/>
      <c r="B144" s="175"/>
      <c r="C144" s="168"/>
      <c r="D144" s="169"/>
      <c r="E144" s="176"/>
      <c r="F144" s="177"/>
      <c r="G144" s="169"/>
      <c r="H144" s="169"/>
      <c r="I144" s="169"/>
      <c r="J144" s="169"/>
      <c r="K144" s="169"/>
      <c r="L144" s="179"/>
      <c r="M144" s="174"/>
    </row>
    <row r="145" spans="1:13">
      <c r="A145" s="166"/>
      <c r="B145" s="175"/>
      <c r="C145" s="168"/>
      <c r="D145" s="169"/>
      <c r="E145" s="176"/>
      <c r="F145" s="177"/>
      <c r="G145" s="169"/>
      <c r="H145" s="169"/>
      <c r="I145" s="169"/>
      <c r="J145" s="169"/>
      <c r="K145" s="169"/>
      <c r="L145" s="179"/>
      <c r="M145" s="174"/>
    </row>
    <row r="146" spans="1:13">
      <c r="A146" s="166"/>
      <c r="B146" s="175"/>
      <c r="C146" s="168"/>
      <c r="D146" s="169"/>
      <c r="E146" s="176"/>
      <c r="F146" s="177"/>
      <c r="G146" s="169"/>
      <c r="H146" s="169"/>
      <c r="I146" s="169"/>
      <c r="J146" s="169"/>
      <c r="K146" s="169"/>
      <c r="L146" s="179"/>
      <c r="M146" s="174"/>
    </row>
    <row r="147" spans="1:13">
      <c r="A147" s="166"/>
      <c r="B147" s="175"/>
      <c r="C147" s="168"/>
      <c r="D147" s="169"/>
      <c r="E147" s="176"/>
      <c r="F147" s="177"/>
      <c r="G147" s="169"/>
      <c r="H147" s="169"/>
      <c r="I147" s="169"/>
      <c r="J147" s="169"/>
      <c r="K147" s="169"/>
      <c r="L147" s="179"/>
      <c r="M147" s="174"/>
    </row>
    <row r="148" spans="1:13">
      <c r="A148" s="166"/>
      <c r="B148" s="175"/>
      <c r="C148" s="168"/>
      <c r="D148" s="169"/>
      <c r="E148" s="176"/>
      <c r="F148" s="177"/>
      <c r="G148" s="169"/>
      <c r="H148" s="169"/>
      <c r="I148" s="169"/>
      <c r="J148" s="169"/>
      <c r="K148" s="169"/>
      <c r="L148" s="179"/>
      <c r="M148" s="174"/>
    </row>
    <row r="149" spans="1:13">
      <c r="A149" s="166"/>
      <c r="B149" s="175"/>
      <c r="C149" s="168"/>
      <c r="D149" s="169"/>
      <c r="E149" s="176"/>
      <c r="F149" s="177"/>
      <c r="G149" s="169"/>
      <c r="H149" s="169"/>
      <c r="I149" s="169"/>
      <c r="J149" s="169"/>
      <c r="K149" s="169"/>
      <c r="L149" s="179"/>
      <c r="M149" s="178"/>
    </row>
    <row r="150" spans="1:13">
      <c r="A150" s="166"/>
      <c r="B150" s="175"/>
      <c r="C150" s="168"/>
      <c r="D150" s="169"/>
      <c r="E150" s="176"/>
      <c r="F150" s="177"/>
      <c r="G150" s="169"/>
      <c r="H150" s="169"/>
      <c r="I150" s="169"/>
      <c r="J150" s="169"/>
      <c r="K150" s="169"/>
      <c r="M150" s="8"/>
    </row>
    <row r="151" spans="1:13">
      <c r="A151" s="166"/>
      <c r="B151" s="175"/>
      <c r="C151" s="168"/>
      <c r="D151" s="169"/>
      <c r="E151" s="176"/>
      <c r="F151" s="177"/>
      <c r="G151" s="169"/>
      <c r="H151" s="169"/>
      <c r="I151" s="169"/>
      <c r="J151" s="169"/>
      <c r="K151" s="169"/>
      <c r="M151" s="8"/>
    </row>
    <row r="152" spans="1:13">
      <c r="A152" s="166"/>
      <c r="B152" s="175"/>
      <c r="C152" s="168"/>
      <c r="D152" s="169"/>
      <c r="E152" s="176"/>
      <c r="F152" s="177"/>
      <c r="G152" s="169"/>
      <c r="H152" s="169"/>
      <c r="I152" s="169"/>
      <c r="J152" s="169"/>
      <c r="K152" s="169"/>
      <c r="M152" s="8"/>
    </row>
    <row r="153" spans="1:13">
      <c r="A153" s="166"/>
      <c r="B153" s="175"/>
      <c r="C153" s="168"/>
      <c r="D153" s="169"/>
      <c r="E153" s="176"/>
      <c r="F153" s="177"/>
      <c r="G153" s="169"/>
      <c r="H153" s="169"/>
      <c r="I153" s="169"/>
      <c r="J153" s="169"/>
      <c r="K153" s="169"/>
      <c r="M153" s="8"/>
    </row>
    <row r="154" spans="1:13">
      <c r="A154" s="166"/>
      <c r="B154" s="175"/>
      <c r="C154" s="168"/>
      <c r="D154" s="169"/>
      <c r="E154" s="176"/>
      <c r="F154" s="177"/>
      <c r="G154" s="169"/>
      <c r="H154" s="169"/>
      <c r="I154" s="169"/>
      <c r="J154" s="169"/>
      <c r="K154" s="169"/>
      <c r="M154" s="8"/>
    </row>
    <row r="155" spans="1:13">
      <c r="A155" s="166"/>
      <c r="B155" s="175"/>
      <c r="C155" s="168"/>
      <c r="D155" s="169"/>
      <c r="E155" s="176"/>
      <c r="F155" s="177"/>
      <c r="G155" s="169"/>
      <c r="H155" s="169"/>
      <c r="I155" s="169"/>
      <c r="J155" s="169"/>
      <c r="K155" s="169"/>
      <c r="M155" s="8"/>
    </row>
    <row r="156" spans="1:13">
      <c r="A156" s="166"/>
      <c r="B156" s="175"/>
      <c r="C156" s="168"/>
      <c r="D156" s="169"/>
      <c r="E156" s="176"/>
      <c r="F156" s="177"/>
      <c r="G156" s="169"/>
      <c r="H156" s="169"/>
      <c r="I156" s="169"/>
      <c r="J156" s="169"/>
      <c r="K156" s="169"/>
      <c r="M156" s="8"/>
    </row>
    <row r="157" spans="1:13">
      <c r="A157" s="166"/>
      <c r="B157" s="175"/>
      <c r="C157" s="168"/>
      <c r="D157" s="169"/>
      <c r="E157" s="176"/>
      <c r="F157" s="177"/>
      <c r="G157" s="169"/>
      <c r="H157" s="169"/>
      <c r="I157" s="169"/>
      <c r="J157" s="169"/>
      <c r="K157" s="169"/>
      <c r="M157" s="8"/>
    </row>
    <row r="158" spans="1:13">
      <c r="A158" s="166"/>
      <c r="B158" s="175"/>
      <c r="C158" s="168"/>
      <c r="D158" s="169"/>
      <c r="E158" s="176"/>
      <c r="F158" s="177"/>
      <c r="G158" s="169"/>
      <c r="H158" s="169"/>
      <c r="I158" s="169"/>
      <c r="J158" s="169"/>
      <c r="K158" s="169"/>
      <c r="M158" s="8"/>
    </row>
    <row r="159" spans="1:13">
      <c r="A159" s="166"/>
      <c r="B159" s="175"/>
      <c r="C159" s="168"/>
      <c r="D159" s="169"/>
      <c r="E159" s="176"/>
      <c r="F159" s="177"/>
      <c r="G159" s="169"/>
      <c r="H159" s="169"/>
      <c r="I159" s="169"/>
      <c r="J159" s="169"/>
      <c r="K159" s="180"/>
      <c r="M159" s="8"/>
    </row>
    <row r="160" spans="1:13">
      <c r="A160" s="181"/>
      <c r="K160" s="9"/>
      <c r="M160" s="8"/>
    </row>
    <row r="161" spans="1:13">
      <c r="A161" s="181"/>
      <c r="K161" s="9"/>
      <c r="M161" s="8"/>
    </row>
    <row r="162" spans="1:13">
      <c r="A162" s="181"/>
      <c r="K162" s="9"/>
      <c r="M162" s="8"/>
    </row>
    <row r="163" spans="1:13">
      <c r="A163" s="181"/>
      <c r="K163" s="9"/>
      <c r="M163" s="8"/>
    </row>
    <row r="164" spans="1:13">
      <c r="A164" s="181"/>
      <c r="K164" s="9"/>
      <c r="M164" s="8"/>
    </row>
    <row r="165" spans="1:13">
      <c r="A165" s="181"/>
      <c r="K165" s="9"/>
      <c r="M165" s="8"/>
    </row>
    <row r="166" spans="1:13">
      <c r="A166" s="181"/>
      <c r="K166" s="9"/>
      <c r="M166" s="8"/>
    </row>
    <row r="167" spans="1:13">
      <c r="A167" s="181"/>
      <c r="K167" s="9"/>
      <c r="M167" s="8"/>
    </row>
    <row r="168" spans="1:13">
      <c r="A168" s="181"/>
      <c r="K168" s="9"/>
      <c r="M168" s="8"/>
    </row>
    <row r="169" spans="1:13">
      <c r="A169" s="181"/>
      <c r="K169" s="9"/>
      <c r="M169" s="8"/>
    </row>
    <row r="170" spans="1:13">
      <c r="A170" s="181"/>
      <c r="K170" s="9"/>
      <c r="M170" s="8"/>
    </row>
    <row r="171" spans="1:13">
      <c r="A171" s="181"/>
      <c r="K171" s="9"/>
      <c r="M171" s="8"/>
    </row>
    <row r="172" spans="1:13">
      <c r="A172" s="181"/>
      <c r="K172" s="9"/>
      <c r="M172" s="8"/>
    </row>
    <row r="173" spans="1:13">
      <c r="A173" s="181"/>
      <c r="K173" s="9"/>
      <c r="M173" s="8"/>
    </row>
    <row r="174" spans="1:13">
      <c r="A174" s="181"/>
      <c r="K174" s="9"/>
      <c r="M174" s="8"/>
    </row>
    <row r="175" spans="1:13">
      <c r="A175" s="181"/>
      <c r="K175" s="9"/>
      <c r="M175" s="8"/>
    </row>
    <row r="176" spans="1:13">
      <c r="A176" s="181"/>
      <c r="K176" s="9"/>
      <c r="M176" s="8"/>
    </row>
    <row r="177" spans="1:13">
      <c r="A177" s="181"/>
      <c r="K177" s="9"/>
      <c r="M177" s="8"/>
    </row>
    <row r="178" spans="1:13">
      <c r="A178" s="181"/>
      <c r="K178" s="9"/>
      <c r="M178" s="8"/>
    </row>
    <row r="179" spans="1:13">
      <c r="A179" s="181"/>
      <c r="K179" s="9"/>
      <c r="M179" s="8"/>
    </row>
    <row r="180" spans="1:13">
      <c r="A180" s="181"/>
      <c r="K180" s="9"/>
      <c r="M180" s="8"/>
    </row>
    <row r="181" spans="1:13">
      <c r="A181" s="181"/>
      <c r="K181" s="9"/>
      <c r="M181" s="8"/>
    </row>
    <row r="182" spans="1:13">
      <c r="K182" s="9"/>
      <c r="M182" s="8"/>
    </row>
    <row r="183" spans="1:13">
      <c r="K183" s="9"/>
      <c r="M183" s="8"/>
    </row>
    <row r="184" spans="1:13">
      <c r="K184" s="9"/>
      <c r="M184" s="8"/>
    </row>
    <row r="185" spans="1:13">
      <c r="K185" s="9"/>
      <c r="M185" s="8"/>
    </row>
    <row r="186" spans="1:13">
      <c r="K186" s="9"/>
      <c r="M186" s="8"/>
    </row>
    <row r="187" spans="1:13">
      <c r="K187" s="9"/>
      <c r="M187" s="8"/>
    </row>
    <row r="188" spans="1:13">
      <c r="K188" s="9"/>
      <c r="M188" s="8"/>
    </row>
    <row r="189" spans="1:13">
      <c r="K189" s="9"/>
      <c r="M189" s="8"/>
    </row>
    <row r="190" spans="1:13">
      <c r="K190" s="9"/>
      <c r="M190" s="8"/>
    </row>
    <row r="191" spans="1:13">
      <c r="K191" s="9"/>
      <c r="M191" s="8"/>
    </row>
    <row r="192" spans="1:13">
      <c r="K192" s="9"/>
      <c r="M192" s="8"/>
    </row>
    <row r="193" spans="11:13">
      <c r="K193" s="9"/>
      <c r="M193" s="8"/>
    </row>
    <row r="194" spans="11:13">
      <c r="K194" s="9"/>
      <c r="M194" s="8"/>
    </row>
    <row r="195" spans="11:13">
      <c r="K195" s="9"/>
      <c r="M195" s="8"/>
    </row>
    <row r="196" spans="11:13">
      <c r="K196" s="9"/>
      <c r="M196" s="8"/>
    </row>
    <row r="197" spans="11:13">
      <c r="K197" s="9"/>
      <c r="M197" s="8"/>
    </row>
    <row r="198" spans="11:13">
      <c r="K198" s="9"/>
      <c r="M198" s="8"/>
    </row>
    <row r="199" spans="11:13">
      <c r="K199" s="9"/>
      <c r="M199" s="8"/>
    </row>
    <row r="200" spans="11:13">
      <c r="K200" s="9"/>
      <c r="M200" s="8"/>
    </row>
    <row r="201" spans="11:13">
      <c r="K201" s="9"/>
      <c r="M201" s="8"/>
    </row>
    <row r="202" spans="11:13">
      <c r="K202" s="9"/>
      <c r="M202" s="8"/>
    </row>
    <row r="203" spans="11:13">
      <c r="K203" s="9"/>
      <c r="M203" s="8"/>
    </row>
    <row r="204" spans="11:13">
      <c r="K204" s="9"/>
      <c r="M204" s="8"/>
    </row>
    <row r="205" spans="11:13">
      <c r="K205" s="9"/>
      <c r="M205" s="8"/>
    </row>
    <row r="206" spans="11:13">
      <c r="K206" s="9"/>
      <c r="M206" s="8"/>
    </row>
    <row r="207" spans="11:13">
      <c r="K207" s="9"/>
      <c r="M207" s="8"/>
    </row>
    <row r="208" spans="11:13">
      <c r="K208" s="9"/>
      <c r="M208" s="8"/>
    </row>
    <row r="209" spans="11:13">
      <c r="K209" s="9"/>
      <c r="M209" s="8"/>
    </row>
    <row r="210" spans="11:13">
      <c r="K210" s="9"/>
      <c r="M210" s="8"/>
    </row>
    <row r="211" spans="11:13">
      <c r="K211" s="9"/>
      <c r="M211" s="8"/>
    </row>
    <row r="212" spans="11:13">
      <c r="K212" s="9"/>
      <c r="M212" s="8"/>
    </row>
    <row r="213" spans="11:13">
      <c r="K213" s="9"/>
      <c r="M213" s="8"/>
    </row>
    <row r="214" spans="11:13">
      <c r="K214" s="9"/>
      <c r="M214" s="8"/>
    </row>
    <row r="215" spans="11:13">
      <c r="K215" s="9"/>
      <c r="M215" s="8"/>
    </row>
    <row r="216" spans="11:13">
      <c r="K216" s="9"/>
      <c r="M216" s="8"/>
    </row>
    <row r="217" spans="11:13">
      <c r="K217" s="9"/>
      <c r="M217" s="8"/>
    </row>
    <row r="218" spans="11:13">
      <c r="K218" s="9"/>
      <c r="M218" s="8"/>
    </row>
    <row r="219" spans="11:13">
      <c r="K219" s="9"/>
      <c r="M219" s="8"/>
    </row>
    <row r="220" spans="11:13">
      <c r="K220" s="9"/>
      <c r="M220" s="8"/>
    </row>
    <row r="221" spans="11:13">
      <c r="K221" s="9"/>
      <c r="M221" s="8"/>
    </row>
    <row r="222" spans="11:13">
      <c r="K222" s="9"/>
      <c r="M222" s="8"/>
    </row>
    <row r="223" spans="11:13">
      <c r="K223" s="9"/>
      <c r="M223" s="8"/>
    </row>
    <row r="224" spans="11:13">
      <c r="K224" s="9"/>
      <c r="M224" s="8"/>
    </row>
    <row r="225" spans="11:13">
      <c r="K225" s="9"/>
      <c r="M225" s="8"/>
    </row>
    <row r="226" spans="11:13">
      <c r="K226" s="9"/>
      <c r="M226" s="8"/>
    </row>
    <row r="227" spans="11:13">
      <c r="K227" s="9"/>
      <c r="M227" s="8"/>
    </row>
    <row r="228" spans="11:13">
      <c r="K228" s="9"/>
      <c r="M228" s="8"/>
    </row>
    <row r="229" spans="11:13">
      <c r="K229" s="9"/>
      <c r="M229" s="8"/>
    </row>
    <row r="230" spans="11:13">
      <c r="K230" s="9"/>
      <c r="M230" s="8"/>
    </row>
    <row r="231" spans="11:13">
      <c r="K231" s="9"/>
      <c r="M231" s="8"/>
    </row>
    <row r="232" spans="11:13">
      <c r="K232" s="9"/>
      <c r="M232" s="8"/>
    </row>
    <row r="233" spans="11:13">
      <c r="K233" s="9"/>
      <c r="M233" s="8"/>
    </row>
    <row r="234" spans="11:13">
      <c r="K234" s="9"/>
      <c r="M234" s="8"/>
    </row>
    <row r="235" spans="11:13">
      <c r="K235" s="9"/>
      <c r="M235" s="8"/>
    </row>
    <row r="236" spans="11:13">
      <c r="K236" s="9"/>
      <c r="M236" s="8"/>
    </row>
    <row r="237" spans="11:13">
      <c r="K237" s="9"/>
      <c r="M237" s="8"/>
    </row>
    <row r="238" spans="11:13">
      <c r="K238" s="9"/>
      <c r="M238" s="8"/>
    </row>
    <row r="239" spans="11:13">
      <c r="K239" s="9"/>
      <c r="M239" s="8"/>
    </row>
    <row r="240" spans="11:13">
      <c r="K240" s="9"/>
      <c r="M240" s="8"/>
    </row>
    <row r="241" spans="11:13">
      <c r="K241" s="9"/>
      <c r="M241" s="8"/>
    </row>
    <row r="242" spans="11:13">
      <c r="K242" s="9"/>
      <c r="M242" s="8"/>
    </row>
    <row r="243" spans="11:13">
      <c r="K243" s="9"/>
      <c r="M243" s="8"/>
    </row>
    <row r="244" spans="11:13">
      <c r="K244" s="9"/>
      <c r="M244" s="8"/>
    </row>
    <row r="245" spans="11:13">
      <c r="K245" s="9"/>
      <c r="M245" s="8"/>
    </row>
    <row r="246" spans="11:13">
      <c r="K246" s="9"/>
      <c r="M246" s="8"/>
    </row>
    <row r="247" spans="11:13">
      <c r="K247" s="9"/>
      <c r="M247" s="8"/>
    </row>
    <row r="248" spans="11:13">
      <c r="K248" s="9"/>
      <c r="M248" s="8"/>
    </row>
    <row r="249" spans="11:13">
      <c r="K249" s="9"/>
      <c r="M249" s="8"/>
    </row>
    <row r="250" spans="11:13">
      <c r="K250" s="9"/>
      <c r="M250" s="8"/>
    </row>
    <row r="251" spans="11:13">
      <c r="K251" s="9"/>
      <c r="M251" s="8"/>
    </row>
    <row r="252" spans="11:13">
      <c r="K252" s="9"/>
      <c r="M252" s="8"/>
    </row>
    <row r="253" spans="11:13">
      <c r="K253" s="9"/>
      <c r="M253" s="8"/>
    </row>
    <row r="254" spans="11:13">
      <c r="K254" s="9"/>
      <c r="M254" s="8"/>
    </row>
    <row r="255" spans="11:13">
      <c r="K255" s="9"/>
      <c r="M255" s="8"/>
    </row>
    <row r="256" spans="11:13">
      <c r="K256" s="9"/>
      <c r="M256" s="8"/>
    </row>
    <row r="257" spans="11:13">
      <c r="K257" s="9"/>
      <c r="M257" s="8"/>
    </row>
    <row r="258" spans="11:13">
      <c r="K258" s="9"/>
    </row>
    <row r="259" spans="11:13">
      <c r="K259" s="9"/>
    </row>
    <row r="260" spans="11:13">
      <c r="K260" s="9"/>
    </row>
    <row r="261" spans="11:13">
      <c r="K261" s="9"/>
    </row>
    <row r="262" spans="11:13">
      <c r="K262" s="9"/>
    </row>
    <row r="263" spans="11:13">
      <c r="K263" s="9"/>
    </row>
    <row r="264" spans="11:13">
      <c r="K264" s="9"/>
    </row>
    <row r="265" spans="11:13">
      <c r="K265" s="9"/>
    </row>
    <row r="266" spans="11:13">
      <c r="K266" s="9"/>
    </row>
    <row r="267" spans="11:13">
      <c r="K267" s="9"/>
    </row>
  </sheetData>
  <mergeCells count="55">
    <mergeCell ref="A1:D1"/>
    <mergeCell ref="A3:C3"/>
    <mergeCell ref="A4:B4"/>
    <mergeCell ref="G5:J5"/>
    <mergeCell ref="M5:P5"/>
    <mergeCell ref="A28:J28"/>
    <mergeCell ref="M28:P28"/>
    <mergeCell ref="G6:H6"/>
    <mergeCell ref="I6:J6"/>
    <mergeCell ref="K6:K7"/>
    <mergeCell ref="L6:L7"/>
    <mergeCell ref="M6:N6"/>
    <mergeCell ref="O6:P6"/>
    <mergeCell ref="A6:A7"/>
    <mergeCell ref="B6:B7"/>
    <mergeCell ref="C6:C7"/>
    <mergeCell ref="D6:D7"/>
    <mergeCell ref="E6:E7"/>
    <mergeCell ref="F6:F7"/>
    <mergeCell ref="Q6:Q7"/>
    <mergeCell ref="A9:J9"/>
    <mergeCell ref="M9:P9"/>
    <mergeCell ref="D27:J27"/>
    <mergeCell ref="M27:P27"/>
    <mergeCell ref="D40:J40"/>
    <mergeCell ref="M40:P40"/>
    <mergeCell ref="A41:J41"/>
    <mergeCell ref="M41:P41"/>
    <mergeCell ref="A56:J56"/>
    <mergeCell ref="M56:P56"/>
    <mergeCell ref="A57:J57"/>
    <mergeCell ref="M57:P57"/>
    <mergeCell ref="A66:J66"/>
    <mergeCell ref="M66:P66"/>
    <mergeCell ref="A67:K67"/>
    <mergeCell ref="M67:P67"/>
    <mergeCell ref="A72:J72"/>
    <mergeCell ref="M72:P72"/>
    <mergeCell ref="A74:K74"/>
    <mergeCell ref="M74:P74"/>
    <mergeCell ref="H83:J83"/>
    <mergeCell ref="N83:P83"/>
    <mergeCell ref="M105:P105"/>
    <mergeCell ref="M107:P107"/>
    <mergeCell ref="A84:K84"/>
    <mergeCell ref="M84:P84"/>
    <mergeCell ref="H96:J96"/>
    <mergeCell ref="N96:P96"/>
    <mergeCell ref="A97:K97"/>
    <mergeCell ref="M97:P97"/>
    <mergeCell ref="A110:K110"/>
    <mergeCell ref="H118:J118"/>
    <mergeCell ref="M108:P108"/>
    <mergeCell ref="M109:P109"/>
    <mergeCell ref="D109:J10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83"/>
  <sheetViews>
    <sheetView zoomScale="85" workbookViewId="0">
      <selection activeCell="C37" sqref="C37"/>
    </sheetView>
  </sheetViews>
  <sheetFormatPr defaultColWidth="10" defaultRowHeight="15.75" outlineLevelRow="1"/>
  <cols>
    <col min="1" max="1" width="5.5703125" style="6" customWidth="1"/>
    <col min="2" max="2" width="54.140625" style="7" customWidth="1"/>
    <col min="3" max="3" width="20.5703125" style="8" customWidth="1"/>
    <col min="4" max="4" width="11.7109375" style="9" customWidth="1"/>
    <col min="5" max="5" width="13.7109375" style="10" customWidth="1"/>
    <col min="6" max="6" width="15.140625" style="182" hidden="1" customWidth="1"/>
    <col min="7" max="7" width="19.42578125" style="9" customWidth="1"/>
    <col min="8" max="8" width="16.7109375" style="9" customWidth="1"/>
    <col min="9" max="9" width="16.28515625" style="9" customWidth="1"/>
    <col min="10" max="10" width="17.7109375" style="9" customWidth="1"/>
    <col min="11" max="11" width="16.28515625" style="184" bestFit="1" customWidth="1"/>
    <col min="12" max="12" width="19.85546875" style="183" hidden="1" customWidth="1"/>
    <col min="13" max="13" width="21.85546875" style="185" hidden="1" customWidth="1"/>
    <col min="14" max="14" width="20.140625" style="8" hidden="1" customWidth="1"/>
    <col min="15" max="15" width="21.7109375" style="11" hidden="1" customWidth="1"/>
    <col min="16" max="16" width="21.28515625" style="8" hidden="1" customWidth="1"/>
    <col min="17" max="17" width="25.42578125" style="8" hidden="1" customWidth="1"/>
    <col min="18" max="18" width="17.28515625" style="8" bestFit="1" customWidth="1"/>
    <col min="19" max="19" width="16.28515625" style="8" bestFit="1" customWidth="1"/>
    <col min="20" max="20" width="21.7109375" style="8" bestFit="1" customWidth="1"/>
    <col min="21" max="22" width="16.28515625" style="8" bestFit="1" customWidth="1"/>
    <col min="23" max="23" width="14.42578125" style="8" bestFit="1" customWidth="1"/>
    <col min="24" max="1024" width="9.42578125" style="8" customWidth="1"/>
    <col min="1025" max="16384" width="10" style="12"/>
  </cols>
  <sheetData>
    <row r="1" spans="1:1024">
      <c r="F1" s="6"/>
      <c r="K1" s="9"/>
      <c r="L1" s="8"/>
      <c r="M1" s="8"/>
    </row>
    <row r="2" spans="1:1024">
      <c r="A2" s="13"/>
      <c r="B2" s="14"/>
      <c r="E2" s="15"/>
      <c r="F2" s="13"/>
      <c r="G2" s="16"/>
      <c r="H2" s="16"/>
      <c r="I2" s="16"/>
      <c r="K2" s="16"/>
      <c r="L2" s="17"/>
      <c r="M2" s="17"/>
    </row>
    <row r="3" spans="1:1024">
      <c r="A3" s="258" t="s">
        <v>65</v>
      </c>
      <c r="B3" s="258" t="s">
        <v>66</v>
      </c>
      <c r="C3" s="258"/>
      <c r="D3" s="258"/>
      <c r="E3" s="23"/>
      <c r="F3" s="9"/>
      <c r="G3" s="189"/>
      <c r="H3" s="189"/>
      <c r="I3" s="189"/>
      <c r="J3" s="189"/>
      <c r="K3" s="188"/>
      <c r="L3" s="189"/>
      <c r="M3" s="189"/>
      <c r="N3" s="189"/>
      <c r="O3" s="190"/>
      <c r="P3" s="189"/>
      <c r="Q3" s="189"/>
      <c r="R3" s="189"/>
      <c r="S3" s="9"/>
      <c r="T3" s="9"/>
      <c r="U3" s="9"/>
      <c r="V3" s="9"/>
    </row>
    <row r="4" spans="1:1024">
      <c r="A4" s="13"/>
      <c r="B4" s="15"/>
      <c r="C4" s="13"/>
      <c r="D4" s="13"/>
      <c r="E4" s="23"/>
      <c r="F4" s="9"/>
      <c r="K4" s="16"/>
      <c r="L4" s="9"/>
      <c r="M4" s="9"/>
      <c r="N4" s="9"/>
      <c r="O4" s="22"/>
      <c r="P4" s="9"/>
      <c r="Q4" s="9"/>
      <c r="R4" s="9"/>
      <c r="S4" s="9"/>
      <c r="T4" s="9"/>
      <c r="U4" s="9"/>
      <c r="V4" s="9"/>
    </row>
    <row r="5" spans="1:1024">
      <c r="A5" s="258" t="s">
        <v>67</v>
      </c>
      <c r="B5" s="258"/>
      <c r="C5" s="258"/>
      <c r="D5" s="13"/>
      <c r="E5" s="23"/>
      <c r="F5" s="9"/>
      <c r="K5" s="16"/>
      <c r="L5" s="9"/>
      <c r="M5" s="9"/>
      <c r="N5" s="9"/>
      <c r="O5" s="22"/>
      <c r="P5" s="9"/>
      <c r="Q5" s="9"/>
      <c r="R5" s="9"/>
      <c r="S5" s="9"/>
      <c r="T5" s="9"/>
      <c r="U5" s="9"/>
      <c r="V5" s="9"/>
    </row>
    <row r="6" spans="1:1024" ht="16.5" thickBot="1">
      <c r="A6" s="259" t="s">
        <v>68</v>
      </c>
      <c r="B6" s="259"/>
      <c r="C6" s="9"/>
      <c r="D6" s="13"/>
      <c r="E6" s="23"/>
      <c r="F6" s="9"/>
      <c r="K6" s="16"/>
      <c r="L6" s="9"/>
      <c r="M6" s="9"/>
      <c r="N6" s="9"/>
      <c r="O6" s="22"/>
      <c r="P6" s="9"/>
      <c r="Q6" s="9"/>
      <c r="R6" s="9"/>
      <c r="S6" s="9"/>
      <c r="T6" s="9"/>
      <c r="U6" s="9"/>
      <c r="V6" s="9"/>
    </row>
    <row r="7" spans="1:1024" ht="20.25" customHeight="1" thickBot="1">
      <c r="A7" s="24"/>
      <c r="B7" s="25"/>
      <c r="C7" s="26"/>
      <c r="D7" s="26"/>
      <c r="E7" s="27"/>
      <c r="F7" s="28"/>
      <c r="G7" s="248" t="s">
        <v>69</v>
      </c>
      <c r="H7" s="248"/>
      <c r="I7" s="248"/>
      <c r="J7" s="248"/>
      <c r="K7" s="29">
        <f>K35</f>
        <v>274797.90000000002</v>
      </c>
      <c r="L7" s="29"/>
      <c r="M7" s="248" t="s">
        <v>70</v>
      </c>
      <c r="N7" s="248"/>
      <c r="O7" s="248"/>
      <c r="P7" s="248"/>
      <c r="Q7" s="29" t="e">
        <f>#REF!</f>
        <v>#REF!</v>
      </c>
      <c r="AMF7" s="12"/>
      <c r="AMG7" s="12"/>
      <c r="AMH7" s="12"/>
      <c r="AMI7" s="12"/>
      <c r="AMJ7" s="12"/>
    </row>
    <row r="8" spans="1:1024" ht="24" customHeight="1">
      <c r="A8" s="252" t="s">
        <v>71</v>
      </c>
      <c r="B8" s="254" t="s">
        <v>72</v>
      </c>
      <c r="C8" s="245" t="s">
        <v>73</v>
      </c>
      <c r="D8" s="245" t="s">
        <v>74</v>
      </c>
      <c r="E8" s="256" t="s">
        <v>75</v>
      </c>
      <c r="F8" s="243" t="s">
        <v>76</v>
      </c>
      <c r="G8" s="245" t="s">
        <v>77</v>
      </c>
      <c r="H8" s="245"/>
      <c r="I8" s="245" t="s">
        <v>78</v>
      </c>
      <c r="J8" s="245"/>
      <c r="K8" s="245" t="s">
        <v>79</v>
      </c>
      <c r="L8" s="245" t="s">
        <v>76</v>
      </c>
      <c r="M8" s="245" t="s">
        <v>77</v>
      </c>
      <c r="N8" s="245"/>
      <c r="O8" s="245" t="s">
        <v>78</v>
      </c>
      <c r="P8" s="245"/>
      <c r="Q8" s="249" t="s">
        <v>79</v>
      </c>
      <c r="AMF8" s="12"/>
      <c r="AMG8" s="12"/>
      <c r="AMH8" s="12"/>
      <c r="AMI8" s="12"/>
      <c r="AMJ8" s="12"/>
    </row>
    <row r="9" spans="1:1024" ht="27.75" customHeight="1" thickBot="1">
      <c r="A9" s="253"/>
      <c r="B9" s="255"/>
      <c r="C9" s="246"/>
      <c r="D9" s="246"/>
      <c r="E9" s="257"/>
      <c r="F9" s="244"/>
      <c r="G9" s="30" t="s">
        <v>80</v>
      </c>
      <c r="H9" s="30" t="s">
        <v>79</v>
      </c>
      <c r="I9" s="30" t="s">
        <v>81</v>
      </c>
      <c r="J9" s="30" t="s">
        <v>79</v>
      </c>
      <c r="K9" s="246"/>
      <c r="L9" s="246"/>
      <c r="M9" s="30" t="s">
        <v>82</v>
      </c>
      <c r="N9" s="30" t="s">
        <v>79</v>
      </c>
      <c r="O9" s="30" t="s">
        <v>81</v>
      </c>
      <c r="P9" s="30" t="s">
        <v>79</v>
      </c>
      <c r="Q9" s="250"/>
      <c r="AMF9" s="12"/>
      <c r="AMG9" s="12"/>
      <c r="AMH9" s="12"/>
      <c r="AMI9" s="12"/>
      <c r="AMJ9" s="12"/>
    </row>
    <row r="10" spans="1:1024" s="6" customFormat="1" ht="23.25" customHeight="1" thickBot="1">
      <c r="A10" s="31">
        <v>1</v>
      </c>
      <c r="B10" s="32">
        <v>2</v>
      </c>
      <c r="C10" s="33"/>
      <c r="D10" s="33">
        <v>3</v>
      </c>
      <c r="E10" s="32">
        <v>4</v>
      </c>
      <c r="F10" s="33"/>
      <c r="G10" s="33">
        <v>5</v>
      </c>
      <c r="H10" s="33">
        <v>6</v>
      </c>
      <c r="I10" s="33">
        <v>7</v>
      </c>
      <c r="J10" s="33">
        <v>8</v>
      </c>
      <c r="K10" s="33">
        <v>9</v>
      </c>
      <c r="L10" s="34"/>
      <c r="M10" s="35">
        <v>5</v>
      </c>
      <c r="N10" s="35">
        <v>6</v>
      </c>
      <c r="O10" s="35">
        <v>7</v>
      </c>
      <c r="P10" s="35">
        <v>8</v>
      </c>
      <c r="Q10" s="35">
        <v>9</v>
      </c>
    </row>
    <row r="11" spans="1:1024" ht="19.149999999999999" hidden="1" customHeight="1" outlineLevel="1">
      <c r="A11" s="191">
        <v>1</v>
      </c>
      <c r="B11" s="52" t="s">
        <v>171</v>
      </c>
      <c r="C11" s="41" t="s">
        <v>172</v>
      </c>
      <c r="D11" s="41" t="s">
        <v>56</v>
      </c>
      <c r="E11" s="42"/>
      <c r="F11" s="39"/>
      <c r="G11" s="41"/>
      <c r="H11" s="18">
        <f t="shared" ref="H11:H20" si="0">E11*G11</f>
        <v>0</v>
      </c>
      <c r="I11" s="41"/>
      <c r="J11" s="53">
        <f t="shared" ref="J11:J20" si="1">ROUND(E11*I11,2)</f>
        <v>0</v>
      </c>
      <c r="K11" s="18">
        <f t="shared" ref="K11:K20" si="2">H11+J11</f>
        <v>0</v>
      </c>
      <c r="L11" s="18"/>
      <c r="M11" s="18" t="e">
        <f>#REF!*G11</f>
        <v>#REF!</v>
      </c>
      <c r="N11" s="18" t="e">
        <f>E11*M11</f>
        <v>#REF!</v>
      </c>
      <c r="O11" s="18" t="e">
        <f>#REF!*I11</f>
        <v>#REF!</v>
      </c>
      <c r="P11" s="18" t="e">
        <f>E11*O11</f>
        <v>#REF!</v>
      </c>
      <c r="Q11" s="43" t="e">
        <f>N11+P11</f>
        <v>#REF!</v>
      </c>
      <c r="AMF11" s="12"/>
      <c r="AMG11" s="12"/>
      <c r="AMH11" s="12"/>
      <c r="AMI11" s="12"/>
      <c r="AMJ11" s="12"/>
    </row>
    <row r="12" spans="1:1024" ht="31.5" hidden="1" outlineLevel="1">
      <c r="A12" s="192">
        <v>2</v>
      </c>
      <c r="B12" s="55" t="s">
        <v>149</v>
      </c>
      <c r="C12" s="41" t="s">
        <v>152</v>
      </c>
      <c r="D12" s="41" t="s">
        <v>56</v>
      </c>
      <c r="E12" s="42"/>
      <c r="F12" s="54"/>
      <c r="G12" s="56"/>
      <c r="H12" s="18">
        <f t="shared" si="0"/>
        <v>0</v>
      </c>
      <c r="I12" s="56"/>
      <c r="J12" s="53">
        <f t="shared" si="1"/>
        <v>0</v>
      </c>
      <c r="K12" s="18">
        <f t="shared" si="2"/>
        <v>0</v>
      </c>
      <c r="L12" s="18"/>
      <c r="M12" s="18" t="e">
        <f>#REF!+#REF!+#REF!+#REF!+#REF!+#REF!+#REF!</f>
        <v>#REF!</v>
      </c>
      <c r="N12" s="18" t="e">
        <f>E12*M12</f>
        <v>#REF!</v>
      </c>
      <c r="O12" s="18" t="e">
        <f>#REF!*I12</f>
        <v>#REF!</v>
      </c>
      <c r="P12" s="18" t="e">
        <f>E12*O12</f>
        <v>#REF!</v>
      </c>
      <c r="Q12" s="43" t="e">
        <f>N12+P12</f>
        <v>#REF!</v>
      </c>
      <c r="AMF12" s="12"/>
      <c r="AMG12" s="12"/>
      <c r="AMH12" s="12"/>
      <c r="AMI12" s="12"/>
      <c r="AMJ12" s="12"/>
    </row>
    <row r="13" spans="1:1024" ht="31.5" hidden="1" outlineLevel="1">
      <c r="A13" s="191">
        <v>3</v>
      </c>
      <c r="B13" s="55" t="s">
        <v>150</v>
      </c>
      <c r="C13" s="41" t="s">
        <v>152</v>
      </c>
      <c r="D13" s="41" t="s">
        <v>56</v>
      </c>
      <c r="E13" s="42"/>
      <c r="F13" s="54"/>
      <c r="G13" s="56"/>
      <c r="H13" s="18">
        <f t="shared" si="0"/>
        <v>0</v>
      </c>
      <c r="I13" s="56"/>
      <c r="J13" s="53">
        <f t="shared" si="1"/>
        <v>0</v>
      </c>
      <c r="K13" s="18">
        <f t="shared" si="2"/>
        <v>0</v>
      </c>
      <c r="L13" s="18"/>
      <c r="M13" s="18"/>
      <c r="N13" s="18"/>
      <c r="O13" s="18"/>
      <c r="P13" s="18"/>
      <c r="Q13" s="43"/>
      <c r="AMF13" s="12"/>
      <c r="AMG13" s="12"/>
      <c r="AMH13" s="12"/>
      <c r="AMI13" s="12"/>
      <c r="AMJ13" s="12"/>
    </row>
    <row r="14" spans="1:1024" ht="31.5" hidden="1" outlineLevel="1">
      <c r="A14" s="192">
        <v>4</v>
      </c>
      <c r="B14" s="55" t="s">
        <v>151</v>
      </c>
      <c r="C14" s="41" t="s">
        <v>152</v>
      </c>
      <c r="D14" s="41" t="s">
        <v>56</v>
      </c>
      <c r="E14" s="42"/>
      <c r="F14" s="54"/>
      <c r="G14" s="56"/>
      <c r="H14" s="18">
        <f t="shared" si="0"/>
        <v>0</v>
      </c>
      <c r="I14" s="56"/>
      <c r="J14" s="53">
        <f t="shared" si="1"/>
        <v>0</v>
      </c>
      <c r="K14" s="18">
        <f t="shared" si="2"/>
        <v>0</v>
      </c>
      <c r="L14" s="18"/>
      <c r="M14" s="18"/>
      <c r="N14" s="18"/>
      <c r="O14" s="18"/>
      <c r="P14" s="18"/>
      <c r="Q14" s="43"/>
      <c r="AMF14" s="12"/>
      <c r="AMG14" s="12"/>
      <c r="AMH14" s="12"/>
      <c r="AMI14" s="12"/>
      <c r="AMJ14" s="12"/>
    </row>
    <row r="15" spans="1:1024" hidden="1" outlineLevel="1">
      <c r="A15" s="191">
        <v>5</v>
      </c>
      <c r="B15" s="55" t="s">
        <v>90</v>
      </c>
      <c r="C15" s="41" t="s">
        <v>148</v>
      </c>
      <c r="D15" s="41" t="s">
        <v>56</v>
      </c>
      <c r="E15" s="42"/>
      <c r="F15" s="54"/>
      <c r="G15" s="56"/>
      <c r="H15" s="18">
        <f t="shared" si="0"/>
        <v>0</v>
      </c>
      <c r="I15" s="56"/>
      <c r="J15" s="53">
        <f t="shared" si="1"/>
        <v>0</v>
      </c>
      <c r="K15" s="18">
        <f t="shared" si="2"/>
        <v>0</v>
      </c>
      <c r="L15" s="18"/>
      <c r="M15" s="18"/>
      <c r="N15" s="18"/>
      <c r="O15" s="18"/>
      <c r="P15" s="18"/>
      <c r="Q15" s="43"/>
      <c r="AMF15" s="12"/>
      <c r="AMG15" s="12"/>
      <c r="AMH15" s="12"/>
      <c r="AMI15" s="12"/>
      <c r="AMJ15" s="12"/>
    </row>
    <row r="16" spans="1:1024" hidden="1" outlineLevel="1">
      <c r="A16" s="192">
        <v>6</v>
      </c>
      <c r="B16" s="55" t="s">
        <v>147</v>
      </c>
      <c r="C16" s="41" t="s">
        <v>148</v>
      </c>
      <c r="D16" s="41" t="s">
        <v>56</v>
      </c>
      <c r="E16" s="42"/>
      <c r="F16" s="54"/>
      <c r="G16" s="56"/>
      <c r="H16" s="18">
        <f t="shared" si="0"/>
        <v>0</v>
      </c>
      <c r="I16" s="56"/>
      <c r="J16" s="53">
        <f t="shared" si="1"/>
        <v>0</v>
      </c>
      <c r="K16" s="18">
        <f t="shared" si="2"/>
        <v>0</v>
      </c>
      <c r="L16" s="18"/>
      <c r="M16" s="18"/>
      <c r="N16" s="18"/>
      <c r="O16" s="18"/>
      <c r="P16" s="18"/>
      <c r="Q16" s="43"/>
      <c r="AMF16" s="12"/>
      <c r="AMG16" s="12"/>
      <c r="AMH16" s="12"/>
      <c r="AMI16" s="12"/>
      <c r="AMJ16" s="12"/>
    </row>
    <row r="17" spans="1:1024" hidden="1" outlineLevel="1">
      <c r="A17" s="191">
        <v>7</v>
      </c>
      <c r="B17" s="55" t="s">
        <v>92</v>
      </c>
      <c r="C17" s="41" t="s">
        <v>93</v>
      </c>
      <c r="D17" s="41" t="s">
        <v>56</v>
      </c>
      <c r="E17" s="42"/>
      <c r="F17" s="54"/>
      <c r="G17" s="56"/>
      <c r="H17" s="18">
        <f t="shared" si="0"/>
        <v>0</v>
      </c>
      <c r="I17" s="56"/>
      <c r="J17" s="53">
        <f t="shared" si="1"/>
        <v>0</v>
      </c>
      <c r="K17" s="18">
        <f t="shared" si="2"/>
        <v>0</v>
      </c>
      <c r="L17" s="18"/>
      <c r="M17" s="18"/>
      <c r="N17" s="18"/>
      <c r="O17" s="18"/>
      <c r="P17" s="18"/>
      <c r="Q17" s="43"/>
      <c r="AMF17" s="12"/>
      <c r="AMG17" s="12"/>
      <c r="AMH17" s="12"/>
      <c r="AMI17" s="12"/>
      <c r="AMJ17" s="12"/>
    </row>
    <row r="18" spans="1:1024" hidden="1" outlineLevel="1">
      <c r="A18" s="192">
        <v>8</v>
      </c>
      <c r="B18" s="55" t="s">
        <v>94</v>
      </c>
      <c r="C18" s="41" t="s">
        <v>93</v>
      </c>
      <c r="D18" s="41" t="s">
        <v>56</v>
      </c>
      <c r="E18" s="42"/>
      <c r="F18" s="54"/>
      <c r="G18" s="56"/>
      <c r="H18" s="18">
        <f t="shared" si="0"/>
        <v>0</v>
      </c>
      <c r="I18" s="56"/>
      <c r="J18" s="53">
        <f t="shared" si="1"/>
        <v>0</v>
      </c>
      <c r="K18" s="18">
        <f t="shared" si="2"/>
        <v>0</v>
      </c>
      <c r="L18" s="18"/>
      <c r="M18" s="18"/>
      <c r="N18" s="18"/>
      <c r="O18" s="18"/>
      <c r="P18" s="18"/>
      <c r="Q18" s="43"/>
      <c r="AMF18" s="12"/>
      <c r="AMG18" s="12"/>
      <c r="AMH18" s="12"/>
      <c r="AMI18" s="12"/>
      <c r="AMJ18" s="12"/>
    </row>
    <row r="19" spans="1:1024" hidden="1" outlineLevel="1">
      <c r="A19" s="191">
        <v>9</v>
      </c>
      <c r="B19" s="55" t="s">
        <v>95</v>
      </c>
      <c r="C19" s="57"/>
      <c r="D19" s="41" t="s">
        <v>56</v>
      </c>
      <c r="E19" s="42"/>
      <c r="F19" s="54"/>
      <c r="G19" s="56">
        <v>0</v>
      </c>
      <c r="H19" s="18">
        <f t="shared" si="0"/>
        <v>0</v>
      </c>
      <c r="I19" s="56"/>
      <c r="J19" s="53">
        <f t="shared" si="1"/>
        <v>0</v>
      </c>
      <c r="K19" s="18">
        <f t="shared" si="2"/>
        <v>0</v>
      </c>
      <c r="L19" s="18"/>
      <c r="M19" s="18"/>
      <c r="N19" s="18"/>
      <c r="O19" s="18"/>
      <c r="P19" s="18"/>
      <c r="Q19" s="43"/>
      <c r="AMF19" s="12"/>
      <c r="AMG19" s="12"/>
      <c r="AMH19" s="12"/>
      <c r="AMI19" s="12"/>
      <c r="AMJ19" s="12"/>
    </row>
    <row r="20" spans="1:1024" s="66" customFormat="1" hidden="1" outlineLevel="1">
      <c r="A20" s="192">
        <v>10</v>
      </c>
      <c r="B20" s="58"/>
      <c r="C20" s="57"/>
      <c r="D20" s="59"/>
      <c r="E20" s="42"/>
      <c r="F20" s="60"/>
      <c r="G20" s="61"/>
      <c r="H20" s="18">
        <f t="shared" si="0"/>
        <v>0</v>
      </c>
      <c r="I20" s="62"/>
      <c r="J20" s="63">
        <f t="shared" si="1"/>
        <v>0</v>
      </c>
      <c r="K20" s="18">
        <f t="shared" si="2"/>
        <v>0</v>
      </c>
      <c r="L20" s="64"/>
      <c r="M20" s="64" t="e">
        <f>#REF!*G20</f>
        <v>#REF!</v>
      </c>
      <c r="N20" s="64" t="e">
        <f>M20*E20</f>
        <v>#REF!</v>
      </c>
      <c r="O20" s="64" t="e">
        <f>I20*#REF!</f>
        <v>#REF!</v>
      </c>
      <c r="P20" s="64" t="e">
        <f>E20*O20</f>
        <v>#REF!</v>
      </c>
      <c r="Q20" s="65" t="e">
        <f>N20+P20</f>
        <v>#REF!</v>
      </c>
    </row>
    <row r="21" spans="1:1024" hidden="1" outlineLevel="1">
      <c r="A21" s="39"/>
      <c r="B21" s="42"/>
      <c r="C21" s="53"/>
      <c r="D21" s="41"/>
      <c r="E21" s="42"/>
      <c r="F21" s="39"/>
      <c r="G21" s="20" t="s">
        <v>49</v>
      </c>
      <c r="H21" s="44">
        <f>SUM(H11:H20)</f>
        <v>0</v>
      </c>
      <c r="I21" s="20" t="s">
        <v>87</v>
      </c>
      <c r="J21" s="44">
        <f>SUM(J11:J20)</f>
        <v>0</v>
      </c>
      <c r="K21" s="44">
        <f>H21+J21</f>
        <v>0</v>
      </c>
      <c r="L21" s="18"/>
      <c r="M21" s="20" t="s">
        <v>49</v>
      </c>
      <c r="N21" s="20" t="e">
        <f>#REF!+#REF!+#REF!+#REF!+#REF!+#REF!+#REF!+N20+N12+N11+#REF!</f>
        <v>#REF!</v>
      </c>
      <c r="O21" s="20" t="s">
        <v>87</v>
      </c>
      <c r="P21" s="20" t="e">
        <f>SUM(P11:P20)</f>
        <v>#REF!</v>
      </c>
      <c r="Q21" s="45"/>
      <c r="AMF21" s="12"/>
      <c r="AMG21" s="12"/>
      <c r="AMH21" s="12"/>
      <c r="AMI21" s="12"/>
      <c r="AMJ21" s="12"/>
    </row>
    <row r="22" spans="1:1024" ht="15.75" hidden="1" customHeight="1" outlineLevel="1">
      <c r="A22" s="46"/>
      <c r="B22" s="47"/>
      <c r="C22" s="48"/>
      <c r="D22" s="241" t="s">
        <v>88</v>
      </c>
      <c r="E22" s="241"/>
      <c r="F22" s="241"/>
      <c r="G22" s="241"/>
      <c r="H22" s="241"/>
      <c r="I22" s="241"/>
      <c r="J22" s="241"/>
      <c r="K22" s="49">
        <f>H21+J21</f>
        <v>0</v>
      </c>
      <c r="L22" s="20"/>
      <c r="M22" s="214" t="s">
        <v>88</v>
      </c>
      <c r="N22" s="214"/>
      <c r="O22" s="214"/>
      <c r="P22" s="214"/>
      <c r="Q22" s="21" t="e">
        <f>P21+N21</f>
        <v>#REF!</v>
      </c>
      <c r="AMF22" s="12"/>
      <c r="AMG22" s="12"/>
      <c r="AMH22" s="12"/>
      <c r="AMI22" s="12"/>
      <c r="AMJ22" s="12"/>
    </row>
    <row r="23" spans="1:1024" outlineLevel="1">
      <c r="A23" s="230" t="s">
        <v>224</v>
      </c>
      <c r="B23" s="231"/>
      <c r="C23" s="231"/>
      <c r="D23" s="231"/>
      <c r="E23" s="231"/>
      <c r="F23" s="231"/>
      <c r="G23" s="231"/>
      <c r="H23" s="231"/>
      <c r="I23" s="231"/>
      <c r="J23" s="232"/>
      <c r="K23" s="36"/>
      <c r="L23" s="37"/>
      <c r="M23" s="233" t="s">
        <v>106</v>
      </c>
      <c r="N23" s="233"/>
      <c r="O23" s="233"/>
      <c r="P23" s="233"/>
      <c r="Q23" s="67"/>
      <c r="AMF23" s="12"/>
      <c r="AMG23" s="12"/>
      <c r="AMH23" s="12"/>
      <c r="AMI23" s="12"/>
      <c r="AMJ23" s="12"/>
    </row>
    <row r="24" spans="1:1024" ht="15" customHeight="1" outlineLevel="1">
      <c r="A24" s="39">
        <v>1</v>
      </c>
      <c r="B24" s="40" t="s">
        <v>174</v>
      </c>
      <c r="C24" s="41" t="s">
        <v>97</v>
      </c>
      <c r="D24" s="41" t="s">
        <v>56</v>
      </c>
      <c r="E24" s="42">
        <v>44.28</v>
      </c>
      <c r="F24" s="39"/>
      <c r="G24" s="41">
        <v>1200</v>
      </c>
      <c r="H24" s="41">
        <f t="shared" ref="H24:H34" si="3">E24*G24</f>
        <v>53136</v>
      </c>
      <c r="I24" s="41"/>
      <c r="J24" s="41">
        <f t="shared" ref="J24:J34" si="4">E24*I24</f>
        <v>0</v>
      </c>
      <c r="K24" s="41">
        <f>H24+J24</f>
        <v>53136</v>
      </c>
      <c r="L24" s="41"/>
      <c r="M24" s="41"/>
      <c r="N24" s="18"/>
      <c r="O24" s="18"/>
      <c r="P24" s="18"/>
      <c r="Q24" s="43"/>
      <c r="AMF24" s="12"/>
      <c r="AMG24" s="12"/>
      <c r="AMH24" s="12"/>
      <c r="AMI24" s="12"/>
      <c r="AMJ24" s="12"/>
    </row>
    <row r="25" spans="1:1024" outlineLevel="1">
      <c r="A25" s="39">
        <v>2</v>
      </c>
      <c r="B25" s="52" t="s">
        <v>98</v>
      </c>
      <c r="C25" s="41" t="s">
        <v>97</v>
      </c>
      <c r="D25" s="41" t="s">
        <v>56</v>
      </c>
      <c r="E25" s="42">
        <v>44.28</v>
      </c>
      <c r="F25" s="39"/>
      <c r="G25" s="41">
        <v>90</v>
      </c>
      <c r="H25" s="41">
        <f t="shared" si="3"/>
        <v>3985.2000000000003</v>
      </c>
      <c r="I25" s="41"/>
      <c r="J25" s="41">
        <f t="shared" si="4"/>
        <v>0</v>
      </c>
      <c r="K25" s="41">
        <f t="shared" ref="K25:K29" si="5">H25+J25</f>
        <v>3985.2000000000003</v>
      </c>
      <c r="L25" s="41"/>
      <c r="M25" s="41" t="e">
        <f>#REF!*G25</f>
        <v>#REF!</v>
      </c>
      <c r="N25" s="18" t="e">
        <f>E25*M25</f>
        <v>#REF!</v>
      </c>
      <c r="O25" s="18" t="e">
        <f>#REF!*I25</f>
        <v>#REF!</v>
      </c>
      <c r="P25" s="18" t="e">
        <f>E25*O25</f>
        <v>#REF!</v>
      </c>
      <c r="Q25" s="43" t="e">
        <f>N25+P25</f>
        <v>#REF!</v>
      </c>
      <c r="AMF25" s="12"/>
      <c r="AMG25" s="12"/>
      <c r="AMH25" s="12"/>
      <c r="AMI25" s="12"/>
      <c r="AMJ25" s="12"/>
    </row>
    <row r="26" spans="1:1024" outlineLevel="1">
      <c r="A26" s="39">
        <v>3</v>
      </c>
      <c r="B26" s="52" t="s">
        <v>107</v>
      </c>
      <c r="C26" s="41" t="s">
        <v>100</v>
      </c>
      <c r="D26" s="41" t="s">
        <v>56</v>
      </c>
      <c r="E26" s="42">
        <v>44.28</v>
      </c>
      <c r="F26" s="39"/>
      <c r="G26" s="41">
        <v>320</v>
      </c>
      <c r="H26" s="41">
        <f t="shared" si="3"/>
        <v>14169.6</v>
      </c>
      <c r="I26" s="41"/>
      <c r="J26" s="41">
        <f t="shared" si="4"/>
        <v>0</v>
      </c>
      <c r="K26" s="41">
        <f t="shared" si="5"/>
        <v>14169.6</v>
      </c>
      <c r="L26" s="41"/>
      <c r="M26" s="41"/>
      <c r="N26" s="18"/>
      <c r="O26" s="18"/>
      <c r="P26" s="18"/>
      <c r="Q26" s="43"/>
      <c r="AMF26" s="12"/>
      <c r="AMG26" s="12"/>
      <c r="AMH26" s="12"/>
      <c r="AMI26" s="12"/>
      <c r="AMJ26" s="12"/>
    </row>
    <row r="27" spans="1:1024" outlineLevel="1">
      <c r="A27" s="39">
        <v>4</v>
      </c>
      <c r="B27" s="52" t="s">
        <v>108</v>
      </c>
      <c r="C27" s="41" t="s">
        <v>93</v>
      </c>
      <c r="D27" s="41" t="s">
        <v>56</v>
      </c>
      <c r="E27" s="42">
        <v>90.52</v>
      </c>
      <c r="F27" s="39"/>
      <c r="G27" s="41">
        <v>30</v>
      </c>
      <c r="H27" s="41">
        <f t="shared" si="3"/>
        <v>2715.6</v>
      </c>
      <c r="I27" s="41"/>
      <c r="J27" s="41">
        <f t="shared" si="4"/>
        <v>0</v>
      </c>
      <c r="K27" s="41">
        <f t="shared" si="5"/>
        <v>2715.6</v>
      </c>
      <c r="L27" s="41"/>
      <c r="M27" s="41"/>
      <c r="N27" s="18"/>
      <c r="O27" s="18"/>
      <c r="P27" s="18"/>
      <c r="Q27" s="43"/>
      <c r="AMF27" s="12"/>
      <c r="AMG27" s="12"/>
      <c r="AMH27" s="12"/>
      <c r="AMI27" s="12"/>
      <c r="AMJ27" s="12"/>
    </row>
    <row r="28" spans="1:1024" outlineLevel="1">
      <c r="A28" s="39">
        <v>5</v>
      </c>
      <c r="B28" s="52" t="s">
        <v>95</v>
      </c>
      <c r="C28" s="41"/>
      <c r="D28" s="41" t="s">
        <v>56</v>
      </c>
      <c r="E28" s="42">
        <v>90.52</v>
      </c>
      <c r="F28" s="39"/>
      <c r="G28" s="41"/>
      <c r="H28" s="41">
        <f t="shared" si="3"/>
        <v>0</v>
      </c>
      <c r="I28" s="41"/>
      <c r="J28" s="41">
        <f t="shared" si="4"/>
        <v>0</v>
      </c>
      <c r="K28" s="41">
        <f t="shared" si="5"/>
        <v>0</v>
      </c>
      <c r="L28" s="41"/>
      <c r="M28" s="41"/>
      <c r="N28" s="18"/>
      <c r="O28" s="18"/>
      <c r="P28" s="18"/>
      <c r="Q28" s="43"/>
      <c r="AMF28" s="12"/>
      <c r="AMG28" s="12"/>
      <c r="AMH28" s="12"/>
      <c r="AMI28" s="12"/>
      <c r="AMJ28" s="12"/>
    </row>
    <row r="29" spans="1:1024" outlineLevel="1">
      <c r="A29" s="39">
        <v>6</v>
      </c>
      <c r="B29" s="40" t="s">
        <v>222</v>
      </c>
      <c r="C29" s="41" t="s">
        <v>221</v>
      </c>
      <c r="D29" s="41" t="s">
        <v>56</v>
      </c>
      <c r="E29" s="42">
        <v>44.28</v>
      </c>
      <c r="F29" s="39"/>
      <c r="G29" s="61">
        <v>120</v>
      </c>
      <c r="H29" s="41">
        <f t="shared" si="3"/>
        <v>5313.6</v>
      </c>
      <c r="I29" s="41"/>
      <c r="J29" s="41">
        <f t="shared" si="4"/>
        <v>0</v>
      </c>
      <c r="K29" s="41">
        <f t="shared" si="5"/>
        <v>5313.6</v>
      </c>
      <c r="L29" s="41"/>
      <c r="M29" s="41" t="e">
        <f>#REF!*G29</f>
        <v>#REF!</v>
      </c>
      <c r="N29" s="18" t="e">
        <f>E29*M29</f>
        <v>#REF!</v>
      </c>
      <c r="O29" s="18" t="e">
        <f>#REF!*I29</f>
        <v>#REF!</v>
      </c>
      <c r="P29" s="18" t="e">
        <f>E29*O29</f>
        <v>#REF!</v>
      </c>
      <c r="Q29" s="43" t="e">
        <f>N29+P29</f>
        <v>#REF!</v>
      </c>
      <c r="AMF29" s="12"/>
      <c r="AMG29" s="12"/>
      <c r="AMH29" s="12"/>
      <c r="AMI29" s="12"/>
      <c r="AMJ29" s="12"/>
    </row>
    <row r="30" spans="1:1024" outlineLevel="1">
      <c r="A30" s="39">
        <v>7</v>
      </c>
      <c r="B30" s="40" t="s">
        <v>104</v>
      </c>
      <c r="C30" s="41" t="s">
        <v>105</v>
      </c>
      <c r="D30" s="41" t="s">
        <v>56</v>
      </c>
      <c r="E30" s="42">
        <v>44.28</v>
      </c>
      <c r="F30" s="39"/>
      <c r="G30" s="41">
        <v>180</v>
      </c>
      <c r="H30" s="18">
        <f>E30*G30</f>
        <v>7970.4000000000005</v>
      </c>
      <c r="I30" s="41"/>
      <c r="J30" s="41">
        <f>ROUND(E30*I30,2)</f>
        <v>0</v>
      </c>
      <c r="K30" s="18">
        <f>H30+J30</f>
        <v>7970.4000000000005</v>
      </c>
      <c r="L30" s="41"/>
      <c r="M30" s="41" t="e">
        <f>#REF!*#REF!</f>
        <v>#REF!</v>
      </c>
      <c r="N30" s="18" t="e">
        <f>#REF!*M30</f>
        <v>#REF!</v>
      </c>
      <c r="O30" s="18" t="e">
        <f>#REF!*#REF!</f>
        <v>#REF!</v>
      </c>
      <c r="P30" s="18" t="e">
        <f>#REF!*O30</f>
        <v>#REF!</v>
      </c>
      <c r="Q30" s="43" t="e">
        <f>N30+P30</f>
        <v>#REF!</v>
      </c>
      <c r="AMF30" s="12"/>
      <c r="AMG30" s="12"/>
      <c r="AMH30" s="12"/>
      <c r="AMI30" s="12"/>
      <c r="AMJ30" s="12"/>
    </row>
    <row r="31" spans="1:1024" ht="36.75" customHeight="1" outlineLevel="1">
      <c r="A31" s="39">
        <v>10</v>
      </c>
      <c r="B31" s="40" t="s">
        <v>166</v>
      </c>
      <c r="C31" s="41"/>
      <c r="D31" s="41" t="s">
        <v>56</v>
      </c>
      <c r="E31" s="42">
        <v>160</v>
      </c>
      <c r="F31" s="39"/>
      <c r="G31" s="41">
        <v>30</v>
      </c>
      <c r="H31" s="41">
        <f t="shared" si="3"/>
        <v>4800</v>
      </c>
      <c r="I31" s="41"/>
      <c r="J31" s="41">
        <f t="shared" si="4"/>
        <v>0</v>
      </c>
      <c r="K31" s="41">
        <f>H31+J31</f>
        <v>4800</v>
      </c>
      <c r="L31" s="41"/>
      <c r="M31" s="41"/>
      <c r="N31" s="18"/>
      <c r="O31" s="18"/>
      <c r="P31" s="18"/>
      <c r="Q31" s="43"/>
      <c r="AMF31" s="12"/>
      <c r="AMG31" s="12"/>
      <c r="AMH31" s="12"/>
      <c r="AMI31" s="12"/>
      <c r="AMJ31" s="12"/>
    </row>
    <row r="32" spans="1:1024" ht="36.75" customHeight="1" outlineLevel="1">
      <c r="A32" s="39">
        <v>11</v>
      </c>
      <c r="B32" s="40" t="s">
        <v>223</v>
      </c>
      <c r="C32" s="41" t="s">
        <v>221</v>
      </c>
      <c r="D32" s="41" t="s">
        <v>56</v>
      </c>
      <c r="E32" s="42">
        <v>251.55</v>
      </c>
      <c r="F32" s="39"/>
      <c r="G32" s="41">
        <v>120</v>
      </c>
      <c r="H32" s="41">
        <f t="shared" si="3"/>
        <v>30186</v>
      </c>
      <c r="I32" s="41"/>
      <c r="J32" s="41">
        <f t="shared" si="4"/>
        <v>0</v>
      </c>
      <c r="K32" s="41">
        <f>H32+J32</f>
        <v>30186</v>
      </c>
      <c r="L32" s="41"/>
      <c r="M32" s="41"/>
      <c r="N32" s="18"/>
      <c r="O32" s="18"/>
      <c r="P32" s="18"/>
      <c r="Q32" s="43"/>
      <c r="AMF32" s="12"/>
      <c r="AMG32" s="12"/>
      <c r="AMH32" s="12"/>
      <c r="AMI32" s="12"/>
      <c r="AMJ32" s="12"/>
    </row>
    <row r="33" spans="1:1024" ht="36.75" customHeight="1" outlineLevel="1">
      <c r="A33" s="39">
        <v>12</v>
      </c>
      <c r="B33" s="40" t="s">
        <v>225</v>
      </c>
      <c r="C33" s="41" t="s">
        <v>97</v>
      </c>
      <c r="D33" s="41" t="s">
        <v>56</v>
      </c>
      <c r="E33" s="42">
        <v>251.55</v>
      </c>
      <c r="F33" s="39"/>
      <c r="G33" s="41">
        <v>530</v>
      </c>
      <c r="H33" s="41">
        <f t="shared" si="3"/>
        <v>133321.5</v>
      </c>
      <c r="I33" s="41"/>
      <c r="J33" s="41"/>
      <c r="K33" s="41"/>
      <c r="L33" s="41"/>
      <c r="M33" s="41"/>
      <c r="N33" s="18"/>
      <c r="O33" s="18"/>
      <c r="P33" s="18"/>
      <c r="Q33" s="43"/>
      <c r="AMF33" s="12"/>
      <c r="AMG33" s="12"/>
      <c r="AMH33" s="12"/>
      <c r="AMI33" s="12"/>
      <c r="AMJ33" s="12"/>
    </row>
    <row r="34" spans="1:1024" ht="34.5" customHeight="1" outlineLevel="1">
      <c r="A34" s="39">
        <v>13</v>
      </c>
      <c r="B34" s="40" t="s">
        <v>167</v>
      </c>
      <c r="C34" s="41" t="s">
        <v>221</v>
      </c>
      <c r="D34" s="41" t="s">
        <v>56</v>
      </c>
      <c r="E34" s="42">
        <v>160</v>
      </c>
      <c r="F34" s="39"/>
      <c r="G34" s="41">
        <v>120</v>
      </c>
      <c r="H34" s="41">
        <f t="shared" si="3"/>
        <v>19200</v>
      </c>
      <c r="I34" s="41"/>
      <c r="J34" s="41">
        <f t="shared" si="4"/>
        <v>0</v>
      </c>
      <c r="K34" s="41">
        <f>H34+J34</f>
        <v>19200</v>
      </c>
      <c r="L34" s="41"/>
      <c r="M34" s="41"/>
      <c r="N34" s="18"/>
      <c r="O34" s="18"/>
      <c r="P34" s="18"/>
      <c r="Q34" s="43"/>
      <c r="AMF34" s="12"/>
      <c r="AMG34" s="12"/>
      <c r="AMH34" s="12"/>
      <c r="AMI34" s="12"/>
      <c r="AMJ34" s="12"/>
    </row>
    <row r="35" spans="1:1024" ht="22.15" customHeight="1" outlineLevel="1">
      <c r="A35" s="39"/>
      <c r="B35" s="42"/>
      <c r="C35" s="41"/>
      <c r="D35" s="41"/>
      <c r="E35" s="42"/>
      <c r="F35" s="39"/>
      <c r="G35" s="20" t="s">
        <v>49</v>
      </c>
      <c r="H35" s="44">
        <f>SUM(H24:H34)</f>
        <v>274797.90000000002</v>
      </c>
      <c r="I35" s="20" t="s">
        <v>87</v>
      </c>
      <c r="J35" s="44">
        <f>SUM(J24:J34)</f>
        <v>0</v>
      </c>
      <c r="K35" s="44">
        <f>H35+J35</f>
        <v>274797.90000000002</v>
      </c>
      <c r="L35" s="41"/>
      <c r="M35" s="20" t="s">
        <v>49</v>
      </c>
      <c r="N35" s="20">
        <f>SUM(N24:N24)</f>
        <v>0</v>
      </c>
      <c r="O35" s="20" t="s">
        <v>87</v>
      </c>
      <c r="P35" s="20">
        <f>SUM(P24:P24)</f>
        <v>0</v>
      </c>
      <c r="Q35" s="45"/>
      <c r="AMF35" s="12"/>
      <c r="AMG35" s="12"/>
      <c r="AMH35" s="12"/>
      <c r="AMI35" s="12"/>
      <c r="AMJ35" s="12"/>
    </row>
    <row r="36" spans="1:1024">
      <c r="B36" s="14"/>
      <c r="F36" s="6"/>
      <c r="H36" s="149"/>
      <c r="I36" s="16"/>
      <c r="K36" s="16"/>
      <c r="L36" s="8"/>
      <c r="M36" s="8"/>
      <c r="O36" s="8"/>
      <c r="AMF36" s="12"/>
      <c r="AMG36" s="12"/>
      <c r="AMH36" s="12"/>
      <c r="AMI36" s="12"/>
      <c r="AMJ36" s="12"/>
    </row>
    <row r="37" spans="1:1024">
      <c r="A37" s="150"/>
      <c r="B37" s="151"/>
      <c r="C37" s="152"/>
      <c r="D37" s="153"/>
      <c r="E37" s="154"/>
      <c r="F37" s="153"/>
      <c r="G37" s="153"/>
      <c r="H37" s="153"/>
      <c r="I37" s="153"/>
      <c r="J37" s="149"/>
      <c r="K37" s="149"/>
      <c r="L37" s="12"/>
      <c r="M37" s="12"/>
      <c r="N37" s="12"/>
      <c r="O37" s="12"/>
      <c r="P37" s="155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  <c r="IK37" s="12"/>
      <c r="IL37" s="12"/>
      <c r="IM37" s="12"/>
      <c r="IN37" s="12"/>
      <c r="IO37" s="12"/>
      <c r="IP37" s="12"/>
      <c r="IQ37" s="12"/>
      <c r="IR37" s="12"/>
      <c r="IS37" s="12"/>
      <c r="IT37" s="12"/>
      <c r="IU37" s="12"/>
      <c r="IV37" s="12"/>
      <c r="IW37" s="12"/>
      <c r="IX37" s="12"/>
      <c r="IY37" s="12"/>
      <c r="IZ37" s="12"/>
      <c r="JA37" s="12"/>
      <c r="JB37" s="12"/>
      <c r="JC37" s="12"/>
      <c r="JD37" s="12"/>
      <c r="JE37" s="12"/>
      <c r="JF37" s="12"/>
      <c r="JG37" s="12"/>
      <c r="JH37" s="12"/>
      <c r="JI37" s="12"/>
      <c r="JJ37" s="12"/>
      <c r="JK37" s="12"/>
      <c r="JL37" s="12"/>
      <c r="JM37" s="12"/>
      <c r="JN37" s="12"/>
      <c r="JO37" s="12"/>
      <c r="JP37" s="12"/>
      <c r="JQ37" s="12"/>
      <c r="JR37" s="12"/>
      <c r="JS37" s="12"/>
      <c r="JT37" s="12"/>
      <c r="JU37" s="12"/>
      <c r="JV37" s="12"/>
      <c r="JW37" s="12"/>
      <c r="JX37" s="12"/>
      <c r="JY37" s="12"/>
      <c r="JZ37" s="12"/>
      <c r="KA37" s="12"/>
      <c r="KB37" s="12"/>
      <c r="KC37" s="12"/>
      <c r="KD37" s="12"/>
      <c r="KE37" s="12"/>
      <c r="KF37" s="12"/>
      <c r="KG37" s="12"/>
      <c r="KH37" s="12"/>
      <c r="KI37" s="12"/>
      <c r="KJ37" s="12"/>
      <c r="KK37" s="12"/>
      <c r="KL37" s="12"/>
      <c r="KM37" s="12"/>
      <c r="KN37" s="12"/>
      <c r="KO37" s="12"/>
      <c r="KP37" s="12"/>
      <c r="KQ37" s="12"/>
      <c r="KR37" s="12"/>
      <c r="KS37" s="12"/>
      <c r="KT37" s="12"/>
      <c r="KU37" s="12"/>
      <c r="KV37" s="12"/>
      <c r="KW37" s="12"/>
      <c r="KX37" s="12"/>
      <c r="KY37" s="12"/>
      <c r="KZ37" s="12"/>
      <c r="LA37" s="12"/>
      <c r="LB37" s="12"/>
      <c r="LC37" s="12"/>
      <c r="LD37" s="12"/>
      <c r="LE37" s="12"/>
      <c r="LF37" s="12"/>
      <c r="LG37" s="12"/>
      <c r="LH37" s="12"/>
      <c r="LI37" s="12"/>
      <c r="LJ37" s="12"/>
      <c r="LK37" s="12"/>
      <c r="LL37" s="12"/>
      <c r="LM37" s="12"/>
      <c r="LN37" s="12"/>
      <c r="LO37" s="12"/>
      <c r="LP37" s="12"/>
      <c r="LQ37" s="12"/>
      <c r="LR37" s="12"/>
      <c r="LS37" s="12"/>
      <c r="LT37" s="12"/>
      <c r="LU37" s="12"/>
      <c r="LV37" s="12"/>
      <c r="LW37" s="12"/>
      <c r="LX37" s="12"/>
      <c r="LY37" s="12"/>
      <c r="LZ37" s="12"/>
      <c r="MA37" s="12"/>
      <c r="MB37" s="12"/>
      <c r="MC37" s="12"/>
      <c r="MD37" s="12"/>
      <c r="ME37" s="12"/>
      <c r="MF37" s="12"/>
      <c r="MG37" s="12"/>
      <c r="MH37" s="12"/>
      <c r="MI37" s="12"/>
      <c r="MJ37" s="12"/>
      <c r="MK37" s="12"/>
      <c r="ML37" s="12"/>
      <c r="MM37" s="12"/>
      <c r="MN37" s="12"/>
      <c r="MO37" s="12"/>
      <c r="MP37" s="12"/>
      <c r="MQ37" s="12"/>
      <c r="MR37" s="12"/>
      <c r="MS37" s="12"/>
      <c r="MT37" s="12"/>
      <c r="MU37" s="12"/>
      <c r="MV37" s="12"/>
      <c r="MW37" s="12"/>
      <c r="MX37" s="12"/>
      <c r="MY37" s="12"/>
      <c r="MZ37" s="12"/>
      <c r="NA37" s="12"/>
      <c r="NB37" s="12"/>
      <c r="NC37" s="12"/>
      <c r="ND37" s="12"/>
      <c r="NE37" s="12"/>
      <c r="NF37" s="12"/>
      <c r="NG37" s="12"/>
      <c r="NH37" s="12"/>
      <c r="NI37" s="12"/>
      <c r="NJ37" s="12"/>
      <c r="NK37" s="12"/>
      <c r="NL37" s="12"/>
      <c r="NM37" s="12"/>
      <c r="NN37" s="12"/>
      <c r="NO37" s="12"/>
      <c r="NP37" s="12"/>
      <c r="NQ37" s="12"/>
      <c r="NR37" s="12"/>
      <c r="NS37" s="12"/>
      <c r="NT37" s="12"/>
      <c r="NU37" s="12"/>
      <c r="NV37" s="12"/>
      <c r="NW37" s="12"/>
      <c r="NX37" s="12"/>
      <c r="NY37" s="12"/>
      <c r="NZ37" s="12"/>
      <c r="OA37" s="12"/>
      <c r="OB37" s="12"/>
      <c r="OC37" s="12"/>
      <c r="OD37" s="12"/>
      <c r="OE37" s="12"/>
      <c r="OF37" s="12"/>
      <c r="OG37" s="12"/>
      <c r="OH37" s="12"/>
      <c r="OI37" s="12"/>
      <c r="OJ37" s="12"/>
      <c r="OK37" s="12"/>
      <c r="OL37" s="12"/>
      <c r="OM37" s="12"/>
      <c r="ON37" s="12"/>
      <c r="OO37" s="12"/>
      <c r="OP37" s="12"/>
      <c r="OQ37" s="12"/>
      <c r="OR37" s="12"/>
      <c r="OS37" s="12"/>
      <c r="OT37" s="12"/>
      <c r="OU37" s="12"/>
      <c r="OV37" s="12"/>
      <c r="OW37" s="12"/>
      <c r="OX37" s="12"/>
      <c r="OY37" s="12"/>
      <c r="OZ37" s="12"/>
      <c r="PA37" s="12"/>
      <c r="PB37" s="12"/>
      <c r="PC37" s="12"/>
      <c r="PD37" s="12"/>
      <c r="PE37" s="12"/>
      <c r="PF37" s="12"/>
      <c r="PG37" s="12"/>
      <c r="PH37" s="12"/>
      <c r="PI37" s="12"/>
      <c r="PJ37" s="12"/>
      <c r="PK37" s="12"/>
      <c r="PL37" s="12"/>
      <c r="PM37" s="12"/>
      <c r="PN37" s="12"/>
      <c r="PO37" s="12"/>
      <c r="PP37" s="12"/>
      <c r="PQ37" s="12"/>
      <c r="PR37" s="12"/>
      <c r="PS37" s="12"/>
      <c r="PT37" s="12"/>
      <c r="PU37" s="12"/>
      <c r="PV37" s="12"/>
      <c r="PW37" s="12"/>
      <c r="PX37" s="12"/>
      <c r="PY37" s="12"/>
      <c r="PZ37" s="12"/>
      <c r="QA37" s="12"/>
      <c r="QB37" s="12"/>
      <c r="QC37" s="12"/>
      <c r="QD37" s="12"/>
      <c r="QE37" s="12"/>
      <c r="QF37" s="12"/>
      <c r="QG37" s="12"/>
      <c r="QH37" s="12"/>
      <c r="QI37" s="12"/>
      <c r="QJ37" s="12"/>
      <c r="QK37" s="12"/>
      <c r="QL37" s="12"/>
      <c r="QM37" s="12"/>
      <c r="QN37" s="12"/>
      <c r="QO37" s="12"/>
      <c r="QP37" s="12"/>
      <c r="QQ37" s="12"/>
      <c r="QR37" s="12"/>
      <c r="QS37" s="12"/>
      <c r="QT37" s="12"/>
      <c r="QU37" s="12"/>
      <c r="QV37" s="12"/>
      <c r="QW37" s="12"/>
      <c r="QX37" s="12"/>
      <c r="QY37" s="12"/>
      <c r="QZ37" s="12"/>
      <c r="RA37" s="12"/>
      <c r="RB37" s="12"/>
      <c r="RC37" s="12"/>
      <c r="RD37" s="12"/>
      <c r="RE37" s="12"/>
      <c r="RF37" s="12"/>
      <c r="RG37" s="12"/>
      <c r="RH37" s="12"/>
      <c r="RI37" s="12"/>
      <c r="RJ37" s="12"/>
      <c r="RK37" s="12"/>
      <c r="RL37" s="12"/>
      <c r="RM37" s="12"/>
      <c r="RN37" s="12"/>
      <c r="RO37" s="12"/>
      <c r="RP37" s="12"/>
      <c r="RQ37" s="12"/>
      <c r="RR37" s="12"/>
      <c r="RS37" s="12"/>
      <c r="RT37" s="12"/>
      <c r="RU37" s="12"/>
      <c r="RV37" s="12"/>
      <c r="RW37" s="12"/>
      <c r="RX37" s="12"/>
      <c r="RY37" s="12"/>
      <c r="RZ37" s="12"/>
      <c r="SA37" s="12"/>
      <c r="SB37" s="12"/>
      <c r="SC37" s="12"/>
      <c r="SD37" s="12"/>
      <c r="SE37" s="12"/>
      <c r="SF37" s="12"/>
      <c r="SG37" s="12"/>
      <c r="SH37" s="12"/>
      <c r="SI37" s="12"/>
      <c r="SJ37" s="12"/>
      <c r="SK37" s="12"/>
      <c r="SL37" s="12"/>
      <c r="SM37" s="12"/>
      <c r="SN37" s="12"/>
      <c r="SO37" s="12"/>
      <c r="SP37" s="12"/>
      <c r="SQ37" s="12"/>
      <c r="SR37" s="12"/>
      <c r="SS37" s="12"/>
      <c r="ST37" s="12"/>
      <c r="SU37" s="12"/>
      <c r="SV37" s="12"/>
      <c r="SW37" s="12"/>
      <c r="SX37" s="12"/>
      <c r="SY37" s="12"/>
      <c r="SZ37" s="12"/>
      <c r="TA37" s="12"/>
      <c r="TB37" s="12"/>
      <c r="TC37" s="12"/>
      <c r="TD37" s="12"/>
      <c r="TE37" s="12"/>
      <c r="TF37" s="12"/>
      <c r="TG37" s="12"/>
      <c r="TH37" s="12"/>
      <c r="TI37" s="12"/>
      <c r="TJ37" s="12"/>
      <c r="TK37" s="12"/>
      <c r="TL37" s="12"/>
      <c r="TM37" s="12"/>
      <c r="TN37" s="12"/>
      <c r="TO37" s="12"/>
      <c r="TP37" s="12"/>
      <c r="TQ37" s="12"/>
      <c r="TR37" s="12"/>
      <c r="TS37" s="12"/>
      <c r="TT37" s="12"/>
      <c r="TU37" s="12"/>
      <c r="TV37" s="12"/>
      <c r="TW37" s="12"/>
      <c r="TX37" s="12"/>
      <c r="TY37" s="12"/>
      <c r="TZ37" s="12"/>
      <c r="UA37" s="12"/>
      <c r="UB37" s="12"/>
      <c r="UC37" s="12"/>
      <c r="UD37" s="12"/>
      <c r="UE37" s="12"/>
      <c r="UF37" s="12"/>
      <c r="UG37" s="12"/>
      <c r="UH37" s="12"/>
      <c r="UI37" s="12"/>
      <c r="UJ37" s="12"/>
      <c r="UK37" s="12"/>
      <c r="UL37" s="12"/>
      <c r="UM37" s="12"/>
      <c r="UN37" s="12"/>
      <c r="UO37" s="12"/>
      <c r="UP37" s="12"/>
      <c r="UQ37" s="12"/>
      <c r="UR37" s="12"/>
      <c r="US37" s="12"/>
      <c r="UT37" s="12"/>
      <c r="UU37" s="12"/>
      <c r="UV37" s="12"/>
      <c r="UW37" s="12"/>
      <c r="UX37" s="12"/>
      <c r="UY37" s="12"/>
      <c r="UZ37" s="12"/>
      <c r="VA37" s="12"/>
      <c r="VB37" s="12"/>
      <c r="VC37" s="12"/>
      <c r="VD37" s="12"/>
      <c r="VE37" s="12"/>
      <c r="VF37" s="12"/>
      <c r="VG37" s="12"/>
      <c r="VH37" s="12"/>
      <c r="VI37" s="12"/>
      <c r="VJ37" s="12"/>
      <c r="VK37" s="12"/>
      <c r="VL37" s="12"/>
      <c r="VM37" s="12"/>
      <c r="VN37" s="12"/>
      <c r="VO37" s="12"/>
      <c r="VP37" s="12"/>
      <c r="VQ37" s="12"/>
      <c r="VR37" s="12"/>
      <c r="VS37" s="12"/>
      <c r="VT37" s="12"/>
      <c r="VU37" s="12"/>
      <c r="VV37" s="12"/>
      <c r="VW37" s="12"/>
      <c r="VX37" s="12"/>
      <c r="VY37" s="12"/>
      <c r="VZ37" s="12"/>
      <c r="WA37" s="12"/>
      <c r="WB37" s="12"/>
      <c r="WC37" s="12"/>
      <c r="WD37" s="12"/>
      <c r="WE37" s="12"/>
      <c r="WF37" s="12"/>
      <c r="WG37" s="12"/>
      <c r="WH37" s="12"/>
      <c r="WI37" s="12"/>
      <c r="WJ37" s="12"/>
      <c r="WK37" s="12"/>
      <c r="WL37" s="12"/>
      <c r="WM37" s="12"/>
      <c r="WN37" s="12"/>
      <c r="WO37" s="12"/>
      <c r="WP37" s="12"/>
      <c r="WQ37" s="12"/>
      <c r="WR37" s="12"/>
      <c r="WS37" s="12"/>
      <c r="WT37" s="12"/>
      <c r="WU37" s="12"/>
      <c r="WV37" s="12"/>
      <c r="WW37" s="12"/>
      <c r="WX37" s="12"/>
      <c r="WY37" s="12"/>
      <c r="WZ37" s="12"/>
      <c r="XA37" s="12"/>
      <c r="XB37" s="12"/>
      <c r="XC37" s="12"/>
      <c r="XD37" s="12"/>
      <c r="XE37" s="12"/>
      <c r="XF37" s="12"/>
      <c r="XG37" s="12"/>
      <c r="XH37" s="12"/>
      <c r="XI37" s="12"/>
      <c r="XJ37" s="12"/>
      <c r="XK37" s="12"/>
      <c r="XL37" s="12"/>
      <c r="XM37" s="12"/>
      <c r="XN37" s="12"/>
      <c r="XO37" s="12"/>
      <c r="XP37" s="12"/>
      <c r="XQ37" s="12"/>
      <c r="XR37" s="12"/>
      <c r="XS37" s="12"/>
      <c r="XT37" s="12"/>
      <c r="XU37" s="12"/>
      <c r="XV37" s="12"/>
      <c r="XW37" s="12"/>
      <c r="XX37" s="12"/>
      <c r="XY37" s="12"/>
      <c r="XZ37" s="12"/>
      <c r="YA37" s="12"/>
      <c r="YB37" s="12"/>
      <c r="YC37" s="12"/>
      <c r="YD37" s="12"/>
      <c r="YE37" s="12"/>
      <c r="YF37" s="12"/>
      <c r="YG37" s="12"/>
      <c r="YH37" s="12"/>
      <c r="YI37" s="12"/>
      <c r="YJ37" s="12"/>
      <c r="YK37" s="12"/>
      <c r="YL37" s="12"/>
      <c r="YM37" s="12"/>
      <c r="YN37" s="12"/>
      <c r="YO37" s="12"/>
      <c r="YP37" s="12"/>
      <c r="YQ37" s="12"/>
      <c r="YR37" s="12"/>
      <c r="YS37" s="12"/>
      <c r="YT37" s="12"/>
      <c r="YU37" s="12"/>
      <c r="YV37" s="12"/>
      <c r="YW37" s="12"/>
      <c r="YX37" s="12"/>
      <c r="YY37" s="12"/>
      <c r="YZ37" s="12"/>
      <c r="ZA37" s="12"/>
      <c r="ZB37" s="12"/>
      <c r="ZC37" s="12"/>
      <c r="ZD37" s="12"/>
      <c r="ZE37" s="12"/>
      <c r="ZF37" s="12"/>
      <c r="ZG37" s="12"/>
      <c r="ZH37" s="12"/>
      <c r="ZI37" s="12"/>
      <c r="ZJ37" s="12"/>
      <c r="ZK37" s="12"/>
      <c r="ZL37" s="12"/>
      <c r="ZM37" s="12"/>
      <c r="ZN37" s="12"/>
      <c r="ZO37" s="12"/>
      <c r="ZP37" s="12"/>
      <c r="ZQ37" s="12"/>
      <c r="ZR37" s="12"/>
      <c r="ZS37" s="12"/>
      <c r="ZT37" s="12"/>
      <c r="ZU37" s="12"/>
      <c r="ZV37" s="12"/>
      <c r="ZW37" s="12"/>
      <c r="ZX37" s="12"/>
      <c r="ZY37" s="12"/>
      <c r="ZZ37" s="12"/>
      <c r="AAA37" s="12"/>
      <c r="AAB37" s="12"/>
      <c r="AAC37" s="12"/>
      <c r="AAD37" s="12"/>
      <c r="AAE37" s="12"/>
      <c r="AAF37" s="12"/>
      <c r="AAG37" s="12"/>
      <c r="AAH37" s="12"/>
      <c r="AAI37" s="12"/>
      <c r="AAJ37" s="12"/>
      <c r="AAK37" s="12"/>
      <c r="AAL37" s="12"/>
      <c r="AAM37" s="12"/>
      <c r="AAN37" s="12"/>
      <c r="AAO37" s="12"/>
      <c r="AAP37" s="12"/>
      <c r="AAQ37" s="12"/>
      <c r="AAR37" s="12"/>
      <c r="AAS37" s="12"/>
      <c r="AAT37" s="12"/>
      <c r="AAU37" s="12"/>
      <c r="AAV37" s="12"/>
      <c r="AAW37" s="12"/>
      <c r="AAX37" s="12"/>
      <c r="AAY37" s="12"/>
      <c r="AAZ37" s="12"/>
      <c r="ABA37" s="12"/>
      <c r="ABB37" s="12"/>
      <c r="ABC37" s="12"/>
      <c r="ABD37" s="12"/>
      <c r="ABE37" s="12"/>
      <c r="ABF37" s="12"/>
      <c r="ABG37" s="12"/>
      <c r="ABH37" s="12"/>
      <c r="ABI37" s="12"/>
      <c r="ABJ37" s="12"/>
      <c r="ABK37" s="12"/>
      <c r="ABL37" s="12"/>
      <c r="ABM37" s="12"/>
      <c r="ABN37" s="12"/>
      <c r="ABO37" s="12"/>
      <c r="ABP37" s="12"/>
      <c r="ABQ37" s="12"/>
      <c r="ABR37" s="12"/>
      <c r="ABS37" s="12"/>
      <c r="ABT37" s="12"/>
      <c r="ABU37" s="12"/>
      <c r="ABV37" s="12"/>
      <c r="ABW37" s="12"/>
      <c r="ABX37" s="12"/>
      <c r="ABY37" s="12"/>
      <c r="ABZ37" s="12"/>
      <c r="ACA37" s="12"/>
      <c r="ACB37" s="12"/>
      <c r="ACC37" s="12"/>
      <c r="ACD37" s="12"/>
      <c r="ACE37" s="12"/>
      <c r="ACF37" s="12"/>
      <c r="ACG37" s="12"/>
      <c r="ACH37" s="12"/>
      <c r="ACI37" s="12"/>
      <c r="ACJ37" s="12"/>
      <c r="ACK37" s="12"/>
      <c r="ACL37" s="12"/>
      <c r="ACM37" s="12"/>
      <c r="ACN37" s="12"/>
      <c r="ACO37" s="12"/>
      <c r="ACP37" s="12"/>
      <c r="ACQ37" s="12"/>
      <c r="ACR37" s="12"/>
      <c r="ACS37" s="12"/>
      <c r="ACT37" s="12"/>
      <c r="ACU37" s="12"/>
      <c r="ACV37" s="12"/>
      <c r="ACW37" s="12"/>
      <c r="ACX37" s="12"/>
      <c r="ACY37" s="12"/>
      <c r="ACZ37" s="12"/>
      <c r="ADA37" s="12"/>
      <c r="ADB37" s="12"/>
      <c r="ADC37" s="12"/>
      <c r="ADD37" s="12"/>
      <c r="ADE37" s="12"/>
      <c r="ADF37" s="12"/>
      <c r="ADG37" s="12"/>
      <c r="ADH37" s="12"/>
      <c r="ADI37" s="12"/>
      <c r="ADJ37" s="12"/>
      <c r="ADK37" s="12"/>
      <c r="ADL37" s="12"/>
      <c r="ADM37" s="12"/>
      <c r="ADN37" s="12"/>
      <c r="ADO37" s="12"/>
      <c r="ADP37" s="12"/>
      <c r="ADQ37" s="12"/>
      <c r="ADR37" s="12"/>
      <c r="ADS37" s="12"/>
      <c r="ADT37" s="12"/>
      <c r="ADU37" s="12"/>
      <c r="ADV37" s="12"/>
      <c r="ADW37" s="12"/>
      <c r="ADX37" s="12"/>
      <c r="ADY37" s="12"/>
      <c r="ADZ37" s="12"/>
      <c r="AEA37" s="12"/>
      <c r="AEB37" s="12"/>
      <c r="AEC37" s="12"/>
      <c r="AED37" s="12"/>
      <c r="AEE37" s="12"/>
      <c r="AEF37" s="12"/>
      <c r="AEG37" s="12"/>
      <c r="AEH37" s="12"/>
      <c r="AEI37" s="12"/>
      <c r="AEJ37" s="12"/>
      <c r="AEK37" s="12"/>
      <c r="AEL37" s="12"/>
      <c r="AEM37" s="12"/>
      <c r="AEN37" s="12"/>
      <c r="AEO37" s="12"/>
      <c r="AEP37" s="12"/>
      <c r="AEQ37" s="12"/>
      <c r="AER37" s="12"/>
      <c r="AES37" s="12"/>
      <c r="AET37" s="12"/>
      <c r="AEU37" s="12"/>
      <c r="AEV37" s="12"/>
      <c r="AEW37" s="12"/>
      <c r="AEX37" s="12"/>
      <c r="AEY37" s="12"/>
      <c r="AEZ37" s="12"/>
      <c r="AFA37" s="12"/>
      <c r="AFB37" s="12"/>
      <c r="AFC37" s="12"/>
      <c r="AFD37" s="12"/>
      <c r="AFE37" s="12"/>
      <c r="AFF37" s="12"/>
      <c r="AFG37" s="12"/>
      <c r="AFH37" s="12"/>
      <c r="AFI37" s="12"/>
      <c r="AFJ37" s="12"/>
      <c r="AFK37" s="12"/>
      <c r="AFL37" s="12"/>
      <c r="AFM37" s="12"/>
      <c r="AFN37" s="12"/>
      <c r="AFO37" s="12"/>
      <c r="AFP37" s="12"/>
      <c r="AFQ37" s="12"/>
      <c r="AFR37" s="12"/>
      <c r="AFS37" s="12"/>
      <c r="AFT37" s="12"/>
      <c r="AFU37" s="12"/>
      <c r="AFV37" s="12"/>
      <c r="AFW37" s="12"/>
      <c r="AFX37" s="12"/>
      <c r="AFY37" s="12"/>
      <c r="AFZ37" s="12"/>
      <c r="AGA37" s="12"/>
      <c r="AGB37" s="12"/>
      <c r="AGC37" s="12"/>
      <c r="AGD37" s="12"/>
      <c r="AGE37" s="12"/>
      <c r="AGF37" s="12"/>
      <c r="AGG37" s="12"/>
      <c r="AGH37" s="12"/>
      <c r="AGI37" s="12"/>
      <c r="AGJ37" s="12"/>
      <c r="AGK37" s="12"/>
      <c r="AGL37" s="12"/>
      <c r="AGM37" s="12"/>
      <c r="AGN37" s="12"/>
      <c r="AGO37" s="12"/>
      <c r="AGP37" s="12"/>
      <c r="AGQ37" s="12"/>
      <c r="AGR37" s="12"/>
      <c r="AGS37" s="12"/>
      <c r="AGT37" s="12"/>
      <c r="AGU37" s="12"/>
      <c r="AGV37" s="12"/>
      <c r="AGW37" s="12"/>
      <c r="AGX37" s="12"/>
      <c r="AGY37" s="12"/>
      <c r="AGZ37" s="12"/>
      <c r="AHA37" s="12"/>
      <c r="AHB37" s="12"/>
      <c r="AHC37" s="12"/>
      <c r="AHD37" s="12"/>
      <c r="AHE37" s="12"/>
      <c r="AHF37" s="12"/>
      <c r="AHG37" s="12"/>
      <c r="AHH37" s="12"/>
      <c r="AHI37" s="12"/>
      <c r="AHJ37" s="12"/>
      <c r="AHK37" s="12"/>
      <c r="AHL37" s="12"/>
      <c r="AHM37" s="12"/>
      <c r="AHN37" s="12"/>
      <c r="AHO37" s="12"/>
      <c r="AHP37" s="12"/>
      <c r="AHQ37" s="12"/>
      <c r="AHR37" s="12"/>
      <c r="AHS37" s="12"/>
      <c r="AHT37" s="12"/>
      <c r="AHU37" s="12"/>
      <c r="AHV37" s="12"/>
      <c r="AHW37" s="12"/>
      <c r="AHX37" s="12"/>
      <c r="AHY37" s="12"/>
      <c r="AHZ37" s="12"/>
      <c r="AIA37" s="12"/>
      <c r="AIB37" s="12"/>
      <c r="AIC37" s="12"/>
      <c r="AID37" s="12"/>
      <c r="AIE37" s="12"/>
      <c r="AIF37" s="12"/>
      <c r="AIG37" s="12"/>
      <c r="AIH37" s="12"/>
      <c r="AII37" s="12"/>
      <c r="AIJ37" s="12"/>
      <c r="AIK37" s="12"/>
      <c r="AIL37" s="12"/>
      <c r="AIM37" s="12"/>
      <c r="AIN37" s="12"/>
      <c r="AIO37" s="12"/>
      <c r="AIP37" s="12"/>
      <c r="AIQ37" s="12"/>
      <c r="AIR37" s="12"/>
      <c r="AIS37" s="12"/>
      <c r="AIT37" s="12"/>
      <c r="AIU37" s="12"/>
      <c r="AIV37" s="12"/>
      <c r="AIW37" s="12"/>
      <c r="AIX37" s="12"/>
      <c r="AIY37" s="12"/>
      <c r="AIZ37" s="12"/>
      <c r="AJA37" s="12"/>
      <c r="AJB37" s="12"/>
      <c r="AJC37" s="12"/>
      <c r="AJD37" s="12"/>
      <c r="AJE37" s="12"/>
      <c r="AJF37" s="12"/>
      <c r="AJG37" s="12"/>
      <c r="AJH37" s="12"/>
      <c r="AJI37" s="12"/>
      <c r="AJJ37" s="12"/>
      <c r="AJK37" s="12"/>
      <c r="AJL37" s="12"/>
      <c r="AJM37" s="12"/>
      <c r="AJN37" s="12"/>
      <c r="AJO37" s="12"/>
      <c r="AJP37" s="12"/>
      <c r="AJQ37" s="12"/>
      <c r="AJR37" s="12"/>
      <c r="AJS37" s="12"/>
      <c r="AJT37" s="12"/>
      <c r="AJU37" s="12"/>
      <c r="AJV37" s="12"/>
      <c r="AJW37" s="12"/>
      <c r="AJX37" s="12"/>
      <c r="AJY37" s="12"/>
      <c r="AJZ37" s="12"/>
      <c r="AKA37" s="12"/>
      <c r="AKB37" s="12"/>
      <c r="AKC37" s="12"/>
      <c r="AKD37" s="12"/>
      <c r="AKE37" s="12"/>
      <c r="AKF37" s="12"/>
      <c r="AKG37" s="12"/>
      <c r="AKH37" s="12"/>
      <c r="AKI37" s="12"/>
      <c r="AKJ37" s="12"/>
      <c r="AKK37" s="12"/>
      <c r="AKL37" s="12"/>
      <c r="AKM37" s="12"/>
      <c r="AKN37" s="12"/>
      <c r="AKO37" s="12"/>
      <c r="AKP37" s="12"/>
      <c r="AKQ37" s="12"/>
      <c r="AKR37" s="12"/>
      <c r="AKS37" s="12"/>
      <c r="AKT37" s="12"/>
      <c r="AKU37" s="12"/>
      <c r="AKV37" s="12"/>
      <c r="AKW37" s="12"/>
      <c r="AKX37" s="12"/>
      <c r="AKY37" s="12"/>
      <c r="AKZ37" s="12"/>
      <c r="ALA37" s="12"/>
      <c r="ALB37" s="12"/>
      <c r="ALC37" s="12"/>
      <c r="ALD37" s="12"/>
      <c r="ALE37" s="12"/>
      <c r="ALF37" s="12"/>
      <c r="ALG37" s="12"/>
      <c r="ALH37" s="12"/>
      <c r="ALI37" s="12"/>
      <c r="ALJ37" s="12"/>
      <c r="ALK37" s="12"/>
      <c r="ALL37" s="12"/>
      <c r="ALM37" s="12"/>
      <c r="ALN37" s="12"/>
      <c r="ALO37" s="12"/>
      <c r="ALP37" s="12"/>
      <c r="ALQ37" s="12"/>
      <c r="ALR37" s="12"/>
      <c r="ALS37" s="12"/>
      <c r="ALT37" s="12"/>
      <c r="ALU37" s="12"/>
      <c r="ALV37" s="12"/>
      <c r="ALW37" s="12"/>
      <c r="ALX37" s="12"/>
      <c r="ALY37" s="12"/>
      <c r="ALZ37" s="12"/>
      <c r="AMA37" s="12"/>
      <c r="AMB37" s="12"/>
      <c r="AMC37" s="12"/>
      <c r="AMD37" s="12"/>
      <c r="AME37" s="12"/>
      <c r="AMF37" s="12"/>
      <c r="AMG37" s="12"/>
      <c r="AMH37" s="12"/>
      <c r="AMI37" s="12"/>
      <c r="AMJ37" s="12"/>
    </row>
    <row r="38" spans="1:1024" ht="21" customHeight="1">
      <c r="A38" s="156" t="s">
        <v>141</v>
      </c>
      <c r="B38" s="157"/>
      <c r="C38" s="157"/>
      <c r="D38" s="149"/>
      <c r="E38" s="149"/>
      <c r="F38" s="149"/>
      <c r="G38" s="149"/>
      <c r="H38" s="149"/>
      <c r="I38" s="149"/>
      <c r="J38" s="153"/>
      <c r="K38" s="149"/>
      <c r="L38" s="158"/>
      <c r="M38" s="150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  <c r="IU38" s="12"/>
      <c r="IV38" s="12"/>
      <c r="IW38" s="12"/>
      <c r="IX38" s="12"/>
      <c r="IY38" s="12"/>
      <c r="IZ38" s="12"/>
      <c r="JA38" s="12"/>
      <c r="JB38" s="12"/>
      <c r="JC38" s="12"/>
      <c r="JD38" s="12"/>
      <c r="JE38" s="12"/>
      <c r="JF38" s="12"/>
      <c r="JG38" s="12"/>
      <c r="JH38" s="12"/>
      <c r="JI38" s="12"/>
      <c r="JJ38" s="12"/>
      <c r="JK38" s="12"/>
      <c r="JL38" s="12"/>
      <c r="JM38" s="12"/>
      <c r="JN38" s="12"/>
      <c r="JO38" s="12"/>
      <c r="JP38" s="12"/>
      <c r="JQ38" s="12"/>
      <c r="JR38" s="12"/>
      <c r="JS38" s="12"/>
      <c r="JT38" s="12"/>
      <c r="JU38" s="12"/>
      <c r="JV38" s="12"/>
      <c r="JW38" s="12"/>
      <c r="JX38" s="12"/>
      <c r="JY38" s="12"/>
      <c r="JZ38" s="12"/>
      <c r="KA38" s="12"/>
      <c r="KB38" s="12"/>
      <c r="KC38" s="12"/>
      <c r="KD38" s="12"/>
      <c r="KE38" s="12"/>
      <c r="KF38" s="12"/>
      <c r="KG38" s="12"/>
      <c r="KH38" s="12"/>
      <c r="KI38" s="12"/>
      <c r="KJ38" s="12"/>
      <c r="KK38" s="12"/>
      <c r="KL38" s="12"/>
      <c r="KM38" s="12"/>
      <c r="KN38" s="12"/>
      <c r="KO38" s="12"/>
      <c r="KP38" s="12"/>
      <c r="KQ38" s="12"/>
      <c r="KR38" s="12"/>
      <c r="KS38" s="12"/>
      <c r="KT38" s="12"/>
      <c r="KU38" s="12"/>
      <c r="KV38" s="12"/>
      <c r="KW38" s="12"/>
      <c r="KX38" s="12"/>
      <c r="KY38" s="12"/>
      <c r="KZ38" s="12"/>
      <c r="LA38" s="12"/>
      <c r="LB38" s="12"/>
      <c r="LC38" s="12"/>
      <c r="LD38" s="12"/>
      <c r="LE38" s="12"/>
      <c r="LF38" s="12"/>
      <c r="LG38" s="12"/>
      <c r="LH38" s="12"/>
      <c r="LI38" s="12"/>
      <c r="LJ38" s="12"/>
      <c r="LK38" s="12"/>
      <c r="LL38" s="12"/>
      <c r="LM38" s="12"/>
      <c r="LN38" s="12"/>
      <c r="LO38" s="12"/>
      <c r="LP38" s="12"/>
      <c r="LQ38" s="12"/>
      <c r="LR38" s="12"/>
      <c r="LS38" s="12"/>
      <c r="LT38" s="12"/>
      <c r="LU38" s="12"/>
      <c r="LV38" s="12"/>
      <c r="LW38" s="12"/>
      <c r="LX38" s="12"/>
      <c r="LY38" s="12"/>
      <c r="LZ38" s="12"/>
      <c r="MA38" s="12"/>
      <c r="MB38" s="12"/>
      <c r="MC38" s="12"/>
      <c r="MD38" s="12"/>
      <c r="ME38" s="12"/>
      <c r="MF38" s="12"/>
      <c r="MG38" s="12"/>
      <c r="MH38" s="12"/>
      <c r="MI38" s="12"/>
      <c r="MJ38" s="12"/>
      <c r="MK38" s="12"/>
      <c r="ML38" s="12"/>
      <c r="MM38" s="12"/>
      <c r="MN38" s="12"/>
      <c r="MO38" s="12"/>
      <c r="MP38" s="12"/>
      <c r="MQ38" s="12"/>
      <c r="MR38" s="12"/>
      <c r="MS38" s="12"/>
      <c r="MT38" s="12"/>
      <c r="MU38" s="12"/>
      <c r="MV38" s="12"/>
      <c r="MW38" s="12"/>
      <c r="MX38" s="12"/>
      <c r="MY38" s="12"/>
      <c r="MZ38" s="12"/>
      <c r="NA38" s="12"/>
      <c r="NB38" s="12"/>
      <c r="NC38" s="12"/>
      <c r="ND38" s="12"/>
      <c r="NE38" s="12"/>
      <c r="NF38" s="12"/>
      <c r="NG38" s="12"/>
      <c r="NH38" s="12"/>
      <c r="NI38" s="12"/>
      <c r="NJ38" s="12"/>
      <c r="NK38" s="12"/>
      <c r="NL38" s="12"/>
      <c r="NM38" s="12"/>
      <c r="NN38" s="12"/>
      <c r="NO38" s="12"/>
      <c r="NP38" s="12"/>
      <c r="NQ38" s="12"/>
      <c r="NR38" s="12"/>
      <c r="NS38" s="12"/>
      <c r="NT38" s="12"/>
      <c r="NU38" s="12"/>
      <c r="NV38" s="12"/>
      <c r="NW38" s="12"/>
      <c r="NX38" s="12"/>
      <c r="NY38" s="12"/>
      <c r="NZ38" s="12"/>
      <c r="OA38" s="12"/>
      <c r="OB38" s="12"/>
      <c r="OC38" s="12"/>
      <c r="OD38" s="12"/>
      <c r="OE38" s="12"/>
      <c r="OF38" s="12"/>
      <c r="OG38" s="12"/>
      <c r="OH38" s="12"/>
      <c r="OI38" s="12"/>
      <c r="OJ38" s="12"/>
      <c r="OK38" s="12"/>
      <c r="OL38" s="12"/>
      <c r="OM38" s="12"/>
      <c r="ON38" s="12"/>
      <c r="OO38" s="12"/>
      <c r="OP38" s="12"/>
      <c r="OQ38" s="12"/>
      <c r="OR38" s="12"/>
      <c r="OS38" s="12"/>
      <c r="OT38" s="12"/>
      <c r="OU38" s="12"/>
      <c r="OV38" s="12"/>
      <c r="OW38" s="12"/>
      <c r="OX38" s="12"/>
      <c r="OY38" s="12"/>
      <c r="OZ38" s="12"/>
      <c r="PA38" s="12"/>
      <c r="PB38" s="12"/>
      <c r="PC38" s="12"/>
      <c r="PD38" s="12"/>
      <c r="PE38" s="12"/>
      <c r="PF38" s="12"/>
      <c r="PG38" s="12"/>
      <c r="PH38" s="12"/>
      <c r="PI38" s="12"/>
      <c r="PJ38" s="12"/>
      <c r="PK38" s="12"/>
      <c r="PL38" s="12"/>
      <c r="PM38" s="12"/>
      <c r="PN38" s="12"/>
      <c r="PO38" s="12"/>
      <c r="PP38" s="12"/>
      <c r="PQ38" s="12"/>
      <c r="PR38" s="12"/>
      <c r="PS38" s="12"/>
      <c r="PT38" s="12"/>
      <c r="PU38" s="12"/>
      <c r="PV38" s="12"/>
      <c r="PW38" s="12"/>
      <c r="PX38" s="12"/>
      <c r="PY38" s="12"/>
      <c r="PZ38" s="12"/>
      <c r="QA38" s="12"/>
      <c r="QB38" s="12"/>
      <c r="QC38" s="12"/>
      <c r="QD38" s="12"/>
      <c r="QE38" s="12"/>
      <c r="QF38" s="12"/>
      <c r="QG38" s="12"/>
      <c r="QH38" s="12"/>
      <c r="QI38" s="12"/>
      <c r="QJ38" s="12"/>
      <c r="QK38" s="12"/>
      <c r="QL38" s="12"/>
      <c r="QM38" s="12"/>
      <c r="QN38" s="12"/>
      <c r="QO38" s="12"/>
      <c r="QP38" s="12"/>
      <c r="QQ38" s="12"/>
      <c r="QR38" s="12"/>
      <c r="QS38" s="12"/>
      <c r="QT38" s="12"/>
      <c r="QU38" s="12"/>
      <c r="QV38" s="12"/>
      <c r="QW38" s="12"/>
      <c r="QX38" s="12"/>
      <c r="QY38" s="12"/>
      <c r="QZ38" s="12"/>
      <c r="RA38" s="12"/>
      <c r="RB38" s="12"/>
      <c r="RC38" s="12"/>
      <c r="RD38" s="12"/>
      <c r="RE38" s="12"/>
      <c r="RF38" s="12"/>
      <c r="RG38" s="12"/>
      <c r="RH38" s="12"/>
      <c r="RI38" s="12"/>
      <c r="RJ38" s="12"/>
      <c r="RK38" s="12"/>
      <c r="RL38" s="12"/>
      <c r="RM38" s="12"/>
      <c r="RN38" s="12"/>
      <c r="RO38" s="12"/>
      <c r="RP38" s="12"/>
      <c r="RQ38" s="12"/>
      <c r="RR38" s="12"/>
      <c r="RS38" s="12"/>
      <c r="RT38" s="12"/>
      <c r="RU38" s="12"/>
      <c r="RV38" s="12"/>
      <c r="RW38" s="12"/>
      <c r="RX38" s="12"/>
      <c r="RY38" s="12"/>
      <c r="RZ38" s="12"/>
      <c r="SA38" s="12"/>
      <c r="SB38" s="12"/>
      <c r="SC38" s="12"/>
      <c r="SD38" s="12"/>
      <c r="SE38" s="12"/>
      <c r="SF38" s="12"/>
      <c r="SG38" s="12"/>
      <c r="SH38" s="12"/>
      <c r="SI38" s="12"/>
      <c r="SJ38" s="12"/>
      <c r="SK38" s="12"/>
      <c r="SL38" s="12"/>
      <c r="SM38" s="12"/>
      <c r="SN38" s="12"/>
      <c r="SO38" s="12"/>
      <c r="SP38" s="12"/>
      <c r="SQ38" s="12"/>
      <c r="SR38" s="12"/>
      <c r="SS38" s="12"/>
      <c r="ST38" s="12"/>
      <c r="SU38" s="12"/>
      <c r="SV38" s="12"/>
      <c r="SW38" s="12"/>
      <c r="SX38" s="12"/>
      <c r="SY38" s="12"/>
      <c r="SZ38" s="12"/>
      <c r="TA38" s="12"/>
      <c r="TB38" s="12"/>
      <c r="TC38" s="12"/>
      <c r="TD38" s="12"/>
      <c r="TE38" s="12"/>
      <c r="TF38" s="12"/>
      <c r="TG38" s="12"/>
      <c r="TH38" s="12"/>
      <c r="TI38" s="12"/>
      <c r="TJ38" s="12"/>
      <c r="TK38" s="12"/>
      <c r="TL38" s="12"/>
      <c r="TM38" s="12"/>
      <c r="TN38" s="12"/>
      <c r="TO38" s="12"/>
      <c r="TP38" s="12"/>
      <c r="TQ38" s="12"/>
      <c r="TR38" s="12"/>
      <c r="TS38" s="12"/>
      <c r="TT38" s="12"/>
      <c r="TU38" s="12"/>
      <c r="TV38" s="12"/>
      <c r="TW38" s="12"/>
      <c r="TX38" s="12"/>
      <c r="TY38" s="12"/>
      <c r="TZ38" s="12"/>
      <c r="UA38" s="12"/>
      <c r="UB38" s="12"/>
      <c r="UC38" s="12"/>
      <c r="UD38" s="12"/>
      <c r="UE38" s="12"/>
      <c r="UF38" s="12"/>
      <c r="UG38" s="12"/>
      <c r="UH38" s="12"/>
      <c r="UI38" s="12"/>
      <c r="UJ38" s="12"/>
      <c r="UK38" s="12"/>
      <c r="UL38" s="12"/>
      <c r="UM38" s="12"/>
      <c r="UN38" s="12"/>
      <c r="UO38" s="12"/>
      <c r="UP38" s="12"/>
      <c r="UQ38" s="12"/>
      <c r="UR38" s="12"/>
      <c r="US38" s="12"/>
      <c r="UT38" s="12"/>
      <c r="UU38" s="12"/>
      <c r="UV38" s="12"/>
      <c r="UW38" s="12"/>
      <c r="UX38" s="12"/>
      <c r="UY38" s="12"/>
      <c r="UZ38" s="12"/>
      <c r="VA38" s="12"/>
      <c r="VB38" s="12"/>
      <c r="VC38" s="12"/>
      <c r="VD38" s="12"/>
      <c r="VE38" s="12"/>
      <c r="VF38" s="12"/>
      <c r="VG38" s="12"/>
      <c r="VH38" s="12"/>
      <c r="VI38" s="12"/>
      <c r="VJ38" s="12"/>
      <c r="VK38" s="12"/>
      <c r="VL38" s="12"/>
      <c r="VM38" s="12"/>
      <c r="VN38" s="12"/>
      <c r="VO38" s="12"/>
      <c r="VP38" s="12"/>
      <c r="VQ38" s="12"/>
      <c r="VR38" s="12"/>
      <c r="VS38" s="12"/>
      <c r="VT38" s="12"/>
      <c r="VU38" s="12"/>
      <c r="VV38" s="12"/>
      <c r="VW38" s="12"/>
      <c r="VX38" s="12"/>
      <c r="VY38" s="12"/>
      <c r="VZ38" s="12"/>
      <c r="WA38" s="12"/>
      <c r="WB38" s="12"/>
      <c r="WC38" s="12"/>
      <c r="WD38" s="12"/>
      <c r="WE38" s="12"/>
      <c r="WF38" s="12"/>
      <c r="WG38" s="12"/>
      <c r="WH38" s="12"/>
      <c r="WI38" s="12"/>
      <c r="WJ38" s="12"/>
      <c r="WK38" s="12"/>
      <c r="WL38" s="12"/>
      <c r="WM38" s="12"/>
      <c r="WN38" s="12"/>
      <c r="WO38" s="12"/>
      <c r="WP38" s="12"/>
      <c r="WQ38" s="12"/>
      <c r="WR38" s="12"/>
      <c r="WS38" s="12"/>
      <c r="WT38" s="12"/>
      <c r="WU38" s="12"/>
      <c r="WV38" s="12"/>
      <c r="WW38" s="12"/>
      <c r="WX38" s="12"/>
      <c r="WY38" s="12"/>
      <c r="WZ38" s="12"/>
      <c r="XA38" s="12"/>
      <c r="XB38" s="12"/>
      <c r="XC38" s="12"/>
      <c r="XD38" s="12"/>
      <c r="XE38" s="12"/>
      <c r="XF38" s="12"/>
      <c r="XG38" s="12"/>
      <c r="XH38" s="12"/>
      <c r="XI38" s="12"/>
      <c r="XJ38" s="12"/>
      <c r="XK38" s="12"/>
      <c r="XL38" s="12"/>
      <c r="XM38" s="12"/>
      <c r="XN38" s="12"/>
      <c r="XO38" s="12"/>
      <c r="XP38" s="12"/>
      <c r="XQ38" s="12"/>
      <c r="XR38" s="12"/>
      <c r="XS38" s="12"/>
      <c r="XT38" s="12"/>
      <c r="XU38" s="12"/>
      <c r="XV38" s="12"/>
      <c r="XW38" s="12"/>
      <c r="XX38" s="12"/>
      <c r="XY38" s="12"/>
      <c r="XZ38" s="12"/>
      <c r="YA38" s="12"/>
      <c r="YB38" s="12"/>
      <c r="YC38" s="12"/>
      <c r="YD38" s="12"/>
      <c r="YE38" s="12"/>
      <c r="YF38" s="12"/>
      <c r="YG38" s="12"/>
      <c r="YH38" s="12"/>
      <c r="YI38" s="12"/>
      <c r="YJ38" s="12"/>
      <c r="YK38" s="12"/>
      <c r="YL38" s="12"/>
      <c r="YM38" s="12"/>
      <c r="YN38" s="12"/>
      <c r="YO38" s="12"/>
      <c r="YP38" s="12"/>
      <c r="YQ38" s="12"/>
      <c r="YR38" s="12"/>
      <c r="YS38" s="12"/>
      <c r="YT38" s="12"/>
      <c r="YU38" s="12"/>
      <c r="YV38" s="12"/>
      <c r="YW38" s="12"/>
      <c r="YX38" s="12"/>
      <c r="YY38" s="12"/>
      <c r="YZ38" s="12"/>
      <c r="ZA38" s="12"/>
      <c r="ZB38" s="12"/>
      <c r="ZC38" s="12"/>
      <c r="ZD38" s="12"/>
      <c r="ZE38" s="12"/>
      <c r="ZF38" s="12"/>
      <c r="ZG38" s="12"/>
      <c r="ZH38" s="12"/>
      <c r="ZI38" s="12"/>
      <c r="ZJ38" s="12"/>
      <c r="ZK38" s="12"/>
      <c r="ZL38" s="12"/>
      <c r="ZM38" s="12"/>
      <c r="ZN38" s="12"/>
      <c r="ZO38" s="12"/>
      <c r="ZP38" s="12"/>
      <c r="ZQ38" s="12"/>
      <c r="ZR38" s="12"/>
      <c r="ZS38" s="12"/>
      <c r="ZT38" s="12"/>
      <c r="ZU38" s="12"/>
      <c r="ZV38" s="12"/>
      <c r="ZW38" s="12"/>
      <c r="ZX38" s="12"/>
      <c r="ZY38" s="12"/>
      <c r="ZZ38" s="12"/>
      <c r="AAA38" s="12"/>
      <c r="AAB38" s="12"/>
      <c r="AAC38" s="12"/>
      <c r="AAD38" s="12"/>
      <c r="AAE38" s="12"/>
      <c r="AAF38" s="12"/>
      <c r="AAG38" s="12"/>
      <c r="AAH38" s="12"/>
      <c r="AAI38" s="12"/>
      <c r="AAJ38" s="12"/>
      <c r="AAK38" s="12"/>
      <c r="AAL38" s="12"/>
      <c r="AAM38" s="12"/>
      <c r="AAN38" s="12"/>
      <c r="AAO38" s="12"/>
      <c r="AAP38" s="12"/>
      <c r="AAQ38" s="12"/>
      <c r="AAR38" s="12"/>
      <c r="AAS38" s="12"/>
      <c r="AAT38" s="12"/>
      <c r="AAU38" s="12"/>
      <c r="AAV38" s="12"/>
      <c r="AAW38" s="12"/>
      <c r="AAX38" s="12"/>
      <c r="AAY38" s="12"/>
      <c r="AAZ38" s="12"/>
      <c r="ABA38" s="12"/>
      <c r="ABB38" s="12"/>
      <c r="ABC38" s="12"/>
      <c r="ABD38" s="12"/>
      <c r="ABE38" s="12"/>
      <c r="ABF38" s="12"/>
      <c r="ABG38" s="12"/>
      <c r="ABH38" s="12"/>
      <c r="ABI38" s="12"/>
      <c r="ABJ38" s="12"/>
      <c r="ABK38" s="12"/>
      <c r="ABL38" s="12"/>
      <c r="ABM38" s="12"/>
      <c r="ABN38" s="12"/>
      <c r="ABO38" s="12"/>
      <c r="ABP38" s="12"/>
      <c r="ABQ38" s="12"/>
      <c r="ABR38" s="12"/>
      <c r="ABS38" s="12"/>
      <c r="ABT38" s="12"/>
      <c r="ABU38" s="12"/>
      <c r="ABV38" s="12"/>
      <c r="ABW38" s="12"/>
      <c r="ABX38" s="12"/>
      <c r="ABY38" s="12"/>
      <c r="ABZ38" s="12"/>
      <c r="ACA38" s="12"/>
      <c r="ACB38" s="12"/>
      <c r="ACC38" s="12"/>
      <c r="ACD38" s="12"/>
      <c r="ACE38" s="12"/>
      <c r="ACF38" s="12"/>
      <c r="ACG38" s="12"/>
      <c r="ACH38" s="12"/>
      <c r="ACI38" s="12"/>
      <c r="ACJ38" s="12"/>
      <c r="ACK38" s="12"/>
      <c r="ACL38" s="12"/>
      <c r="ACM38" s="12"/>
      <c r="ACN38" s="12"/>
      <c r="ACO38" s="12"/>
      <c r="ACP38" s="12"/>
      <c r="ACQ38" s="12"/>
      <c r="ACR38" s="12"/>
      <c r="ACS38" s="12"/>
      <c r="ACT38" s="12"/>
      <c r="ACU38" s="12"/>
      <c r="ACV38" s="12"/>
      <c r="ACW38" s="12"/>
      <c r="ACX38" s="12"/>
      <c r="ACY38" s="12"/>
      <c r="ACZ38" s="12"/>
      <c r="ADA38" s="12"/>
      <c r="ADB38" s="12"/>
      <c r="ADC38" s="12"/>
      <c r="ADD38" s="12"/>
      <c r="ADE38" s="12"/>
      <c r="ADF38" s="12"/>
      <c r="ADG38" s="12"/>
      <c r="ADH38" s="12"/>
      <c r="ADI38" s="12"/>
      <c r="ADJ38" s="12"/>
      <c r="ADK38" s="12"/>
      <c r="ADL38" s="12"/>
      <c r="ADM38" s="12"/>
      <c r="ADN38" s="12"/>
      <c r="ADO38" s="12"/>
      <c r="ADP38" s="12"/>
      <c r="ADQ38" s="12"/>
      <c r="ADR38" s="12"/>
      <c r="ADS38" s="12"/>
      <c r="ADT38" s="12"/>
      <c r="ADU38" s="12"/>
      <c r="ADV38" s="12"/>
      <c r="ADW38" s="12"/>
      <c r="ADX38" s="12"/>
      <c r="ADY38" s="12"/>
      <c r="ADZ38" s="12"/>
      <c r="AEA38" s="12"/>
      <c r="AEB38" s="12"/>
      <c r="AEC38" s="12"/>
      <c r="AED38" s="12"/>
      <c r="AEE38" s="12"/>
      <c r="AEF38" s="12"/>
      <c r="AEG38" s="12"/>
      <c r="AEH38" s="12"/>
      <c r="AEI38" s="12"/>
      <c r="AEJ38" s="12"/>
      <c r="AEK38" s="12"/>
      <c r="AEL38" s="12"/>
      <c r="AEM38" s="12"/>
      <c r="AEN38" s="12"/>
      <c r="AEO38" s="12"/>
      <c r="AEP38" s="12"/>
      <c r="AEQ38" s="12"/>
      <c r="AER38" s="12"/>
      <c r="AES38" s="12"/>
      <c r="AET38" s="12"/>
      <c r="AEU38" s="12"/>
      <c r="AEV38" s="12"/>
      <c r="AEW38" s="12"/>
      <c r="AEX38" s="12"/>
      <c r="AEY38" s="12"/>
      <c r="AEZ38" s="12"/>
      <c r="AFA38" s="12"/>
      <c r="AFB38" s="12"/>
      <c r="AFC38" s="12"/>
      <c r="AFD38" s="12"/>
      <c r="AFE38" s="12"/>
      <c r="AFF38" s="12"/>
      <c r="AFG38" s="12"/>
      <c r="AFH38" s="12"/>
      <c r="AFI38" s="12"/>
      <c r="AFJ38" s="12"/>
      <c r="AFK38" s="12"/>
      <c r="AFL38" s="12"/>
      <c r="AFM38" s="12"/>
      <c r="AFN38" s="12"/>
      <c r="AFO38" s="12"/>
      <c r="AFP38" s="12"/>
      <c r="AFQ38" s="12"/>
      <c r="AFR38" s="12"/>
      <c r="AFS38" s="12"/>
      <c r="AFT38" s="12"/>
      <c r="AFU38" s="12"/>
      <c r="AFV38" s="12"/>
      <c r="AFW38" s="12"/>
      <c r="AFX38" s="12"/>
      <c r="AFY38" s="12"/>
      <c r="AFZ38" s="12"/>
      <c r="AGA38" s="12"/>
      <c r="AGB38" s="12"/>
      <c r="AGC38" s="12"/>
      <c r="AGD38" s="12"/>
      <c r="AGE38" s="12"/>
      <c r="AGF38" s="12"/>
      <c r="AGG38" s="12"/>
      <c r="AGH38" s="12"/>
      <c r="AGI38" s="12"/>
      <c r="AGJ38" s="12"/>
      <c r="AGK38" s="12"/>
      <c r="AGL38" s="12"/>
      <c r="AGM38" s="12"/>
      <c r="AGN38" s="12"/>
      <c r="AGO38" s="12"/>
      <c r="AGP38" s="12"/>
      <c r="AGQ38" s="12"/>
      <c r="AGR38" s="12"/>
      <c r="AGS38" s="12"/>
      <c r="AGT38" s="12"/>
      <c r="AGU38" s="12"/>
      <c r="AGV38" s="12"/>
      <c r="AGW38" s="12"/>
      <c r="AGX38" s="12"/>
      <c r="AGY38" s="12"/>
      <c r="AGZ38" s="12"/>
      <c r="AHA38" s="12"/>
      <c r="AHB38" s="12"/>
      <c r="AHC38" s="12"/>
      <c r="AHD38" s="12"/>
      <c r="AHE38" s="12"/>
      <c r="AHF38" s="12"/>
      <c r="AHG38" s="12"/>
      <c r="AHH38" s="12"/>
      <c r="AHI38" s="12"/>
      <c r="AHJ38" s="12"/>
      <c r="AHK38" s="12"/>
      <c r="AHL38" s="12"/>
      <c r="AHM38" s="12"/>
      <c r="AHN38" s="12"/>
      <c r="AHO38" s="12"/>
      <c r="AHP38" s="12"/>
      <c r="AHQ38" s="12"/>
      <c r="AHR38" s="12"/>
      <c r="AHS38" s="12"/>
      <c r="AHT38" s="12"/>
      <c r="AHU38" s="12"/>
      <c r="AHV38" s="12"/>
      <c r="AHW38" s="12"/>
      <c r="AHX38" s="12"/>
      <c r="AHY38" s="12"/>
      <c r="AHZ38" s="12"/>
      <c r="AIA38" s="12"/>
      <c r="AIB38" s="12"/>
      <c r="AIC38" s="12"/>
      <c r="AID38" s="12"/>
      <c r="AIE38" s="12"/>
      <c r="AIF38" s="12"/>
      <c r="AIG38" s="12"/>
      <c r="AIH38" s="12"/>
      <c r="AII38" s="12"/>
      <c r="AIJ38" s="12"/>
      <c r="AIK38" s="12"/>
      <c r="AIL38" s="12"/>
      <c r="AIM38" s="12"/>
      <c r="AIN38" s="12"/>
      <c r="AIO38" s="12"/>
      <c r="AIP38" s="12"/>
      <c r="AIQ38" s="12"/>
      <c r="AIR38" s="12"/>
      <c r="AIS38" s="12"/>
      <c r="AIT38" s="12"/>
      <c r="AIU38" s="12"/>
      <c r="AIV38" s="12"/>
      <c r="AIW38" s="12"/>
      <c r="AIX38" s="12"/>
      <c r="AIY38" s="12"/>
      <c r="AIZ38" s="12"/>
      <c r="AJA38" s="12"/>
      <c r="AJB38" s="12"/>
      <c r="AJC38" s="12"/>
      <c r="AJD38" s="12"/>
      <c r="AJE38" s="12"/>
      <c r="AJF38" s="12"/>
      <c r="AJG38" s="12"/>
      <c r="AJH38" s="12"/>
      <c r="AJI38" s="12"/>
      <c r="AJJ38" s="12"/>
      <c r="AJK38" s="12"/>
      <c r="AJL38" s="12"/>
      <c r="AJM38" s="12"/>
      <c r="AJN38" s="12"/>
      <c r="AJO38" s="12"/>
      <c r="AJP38" s="12"/>
      <c r="AJQ38" s="12"/>
      <c r="AJR38" s="12"/>
      <c r="AJS38" s="12"/>
      <c r="AJT38" s="12"/>
      <c r="AJU38" s="12"/>
      <c r="AJV38" s="12"/>
      <c r="AJW38" s="12"/>
      <c r="AJX38" s="12"/>
      <c r="AJY38" s="12"/>
      <c r="AJZ38" s="12"/>
      <c r="AKA38" s="12"/>
      <c r="AKB38" s="12"/>
      <c r="AKC38" s="12"/>
      <c r="AKD38" s="12"/>
      <c r="AKE38" s="12"/>
      <c r="AKF38" s="12"/>
      <c r="AKG38" s="12"/>
      <c r="AKH38" s="12"/>
      <c r="AKI38" s="12"/>
      <c r="AKJ38" s="12"/>
      <c r="AKK38" s="12"/>
      <c r="AKL38" s="12"/>
      <c r="AKM38" s="12"/>
      <c r="AKN38" s="12"/>
      <c r="AKO38" s="12"/>
      <c r="AKP38" s="12"/>
      <c r="AKQ38" s="12"/>
      <c r="AKR38" s="12"/>
      <c r="AKS38" s="12"/>
      <c r="AKT38" s="12"/>
      <c r="AKU38" s="12"/>
      <c r="AKV38" s="12"/>
      <c r="AKW38" s="12"/>
      <c r="AKX38" s="12"/>
      <c r="AKY38" s="12"/>
      <c r="AKZ38" s="12"/>
      <c r="ALA38" s="12"/>
      <c r="ALB38" s="12"/>
      <c r="ALC38" s="12"/>
      <c r="ALD38" s="12"/>
      <c r="ALE38" s="12"/>
      <c r="ALF38" s="12"/>
      <c r="ALG38" s="12"/>
      <c r="ALH38" s="12"/>
      <c r="ALI38" s="12"/>
      <c r="ALJ38" s="12"/>
      <c r="ALK38" s="12"/>
      <c r="ALL38" s="12"/>
      <c r="ALM38" s="12"/>
      <c r="ALN38" s="12"/>
      <c r="ALO38" s="12"/>
      <c r="ALP38" s="12"/>
      <c r="ALQ38" s="12"/>
      <c r="ALR38" s="12"/>
      <c r="ALS38" s="12"/>
      <c r="ALT38" s="12"/>
      <c r="ALU38" s="12"/>
      <c r="ALV38" s="12"/>
      <c r="ALW38" s="12"/>
      <c r="ALX38" s="12"/>
      <c r="ALY38" s="12"/>
      <c r="ALZ38" s="12"/>
      <c r="AMA38" s="12"/>
      <c r="AMB38" s="12"/>
      <c r="AMC38" s="12"/>
      <c r="AMD38" s="12"/>
      <c r="AME38" s="12"/>
      <c r="AMF38" s="12"/>
      <c r="AMG38" s="12"/>
      <c r="AMH38" s="12"/>
      <c r="AMI38" s="12"/>
      <c r="AMJ38" s="12"/>
    </row>
    <row r="39" spans="1:1024" ht="21.75" customHeight="1">
      <c r="A39" s="156"/>
      <c r="B39" s="157"/>
      <c r="C39" s="157"/>
      <c r="D39" s="149"/>
      <c r="E39" s="149"/>
      <c r="F39" s="149"/>
      <c r="G39" s="149"/>
      <c r="H39" s="149"/>
      <c r="I39" s="149"/>
      <c r="J39" s="149"/>
      <c r="K39" s="149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  <c r="GG39" s="12"/>
      <c r="GH39" s="12"/>
      <c r="GI39" s="12"/>
      <c r="GJ39" s="12"/>
      <c r="GK39" s="12"/>
      <c r="GL39" s="12"/>
      <c r="GM39" s="12"/>
      <c r="GN39" s="12"/>
      <c r="GO39" s="12"/>
      <c r="GP39" s="12"/>
      <c r="GQ39" s="12"/>
      <c r="GR39" s="12"/>
      <c r="GS39" s="12"/>
      <c r="GT39" s="12"/>
      <c r="GU39" s="12"/>
      <c r="GV39" s="12"/>
      <c r="GW39" s="12"/>
      <c r="GX39" s="12"/>
      <c r="GY39" s="12"/>
      <c r="GZ39" s="12"/>
      <c r="HA39" s="12"/>
      <c r="HB39" s="12"/>
      <c r="HC39" s="12"/>
      <c r="HD39" s="12"/>
      <c r="HE39" s="12"/>
      <c r="HF39" s="12"/>
      <c r="HG39" s="12"/>
      <c r="HH39" s="12"/>
      <c r="HI39" s="12"/>
      <c r="HJ39" s="12"/>
      <c r="HK39" s="12"/>
      <c r="HL39" s="12"/>
      <c r="HM39" s="12"/>
      <c r="HN39" s="12"/>
      <c r="HO39" s="12"/>
      <c r="HP39" s="12"/>
      <c r="HQ39" s="12"/>
      <c r="HR39" s="12"/>
      <c r="HS39" s="12"/>
      <c r="HT39" s="12"/>
      <c r="HU39" s="12"/>
      <c r="HV39" s="12"/>
      <c r="HW39" s="12"/>
      <c r="HX39" s="12"/>
      <c r="HY39" s="12"/>
      <c r="HZ39" s="12"/>
      <c r="IA39" s="12"/>
      <c r="IB39" s="12"/>
      <c r="IC39" s="12"/>
      <c r="ID39" s="12"/>
      <c r="IE39" s="12"/>
      <c r="IF39" s="12"/>
      <c r="IG39" s="12"/>
      <c r="IH39" s="12"/>
      <c r="II39" s="12"/>
      <c r="IJ39" s="12"/>
      <c r="IK39" s="12"/>
      <c r="IL39" s="12"/>
      <c r="IM39" s="12"/>
      <c r="IN39" s="12"/>
      <c r="IO39" s="12"/>
      <c r="IP39" s="12"/>
      <c r="IQ39" s="12"/>
      <c r="IR39" s="12"/>
      <c r="IS39" s="12"/>
      <c r="IT39" s="12"/>
      <c r="IU39" s="12"/>
      <c r="IV39" s="12"/>
      <c r="IW39" s="12"/>
      <c r="IX39" s="12"/>
      <c r="IY39" s="12"/>
      <c r="IZ39" s="12"/>
      <c r="JA39" s="12"/>
      <c r="JB39" s="12"/>
      <c r="JC39" s="12"/>
      <c r="JD39" s="12"/>
      <c r="JE39" s="12"/>
      <c r="JF39" s="12"/>
      <c r="JG39" s="12"/>
      <c r="JH39" s="12"/>
      <c r="JI39" s="12"/>
      <c r="JJ39" s="12"/>
      <c r="JK39" s="12"/>
      <c r="JL39" s="12"/>
      <c r="JM39" s="12"/>
      <c r="JN39" s="12"/>
      <c r="JO39" s="12"/>
      <c r="JP39" s="12"/>
      <c r="JQ39" s="12"/>
      <c r="JR39" s="12"/>
      <c r="JS39" s="12"/>
      <c r="JT39" s="12"/>
      <c r="JU39" s="12"/>
      <c r="JV39" s="12"/>
      <c r="JW39" s="12"/>
      <c r="JX39" s="12"/>
      <c r="JY39" s="12"/>
      <c r="JZ39" s="12"/>
      <c r="KA39" s="12"/>
      <c r="KB39" s="12"/>
      <c r="KC39" s="12"/>
      <c r="KD39" s="12"/>
      <c r="KE39" s="12"/>
      <c r="KF39" s="12"/>
      <c r="KG39" s="12"/>
      <c r="KH39" s="12"/>
      <c r="KI39" s="12"/>
      <c r="KJ39" s="12"/>
      <c r="KK39" s="12"/>
      <c r="KL39" s="12"/>
      <c r="KM39" s="12"/>
      <c r="KN39" s="12"/>
      <c r="KO39" s="12"/>
      <c r="KP39" s="12"/>
      <c r="KQ39" s="12"/>
      <c r="KR39" s="12"/>
      <c r="KS39" s="12"/>
      <c r="KT39" s="12"/>
      <c r="KU39" s="12"/>
      <c r="KV39" s="12"/>
      <c r="KW39" s="12"/>
      <c r="KX39" s="12"/>
      <c r="KY39" s="12"/>
      <c r="KZ39" s="12"/>
      <c r="LA39" s="12"/>
      <c r="LB39" s="12"/>
      <c r="LC39" s="12"/>
      <c r="LD39" s="12"/>
      <c r="LE39" s="12"/>
      <c r="LF39" s="12"/>
      <c r="LG39" s="12"/>
      <c r="LH39" s="12"/>
      <c r="LI39" s="12"/>
      <c r="LJ39" s="12"/>
      <c r="LK39" s="12"/>
      <c r="LL39" s="12"/>
      <c r="LM39" s="12"/>
      <c r="LN39" s="12"/>
      <c r="LO39" s="12"/>
      <c r="LP39" s="12"/>
      <c r="LQ39" s="12"/>
      <c r="LR39" s="12"/>
      <c r="LS39" s="12"/>
      <c r="LT39" s="12"/>
      <c r="LU39" s="12"/>
      <c r="LV39" s="12"/>
      <c r="LW39" s="12"/>
      <c r="LX39" s="12"/>
      <c r="LY39" s="12"/>
      <c r="LZ39" s="12"/>
      <c r="MA39" s="12"/>
      <c r="MB39" s="12"/>
      <c r="MC39" s="12"/>
      <c r="MD39" s="12"/>
      <c r="ME39" s="12"/>
      <c r="MF39" s="12"/>
      <c r="MG39" s="12"/>
      <c r="MH39" s="12"/>
      <c r="MI39" s="12"/>
      <c r="MJ39" s="12"/>
      <c r="MK39" s="12"/>
      <c r="ML39" s="12"/>
      <c r="MM39" s="12"/>
      <c r="MN39" s="12"/>
      <c r="MO39" s="12"/>
      <c r="MP39" s="12"/>
      <c r="MQ39" s="12"/>
      <c r="MR39" s="12"/>
      <c r="MS39" s="12"/>
      <c r="MT39" s="12"/>
      <c r="MU39" s="12"/>
      <c r="MV39" s="12"/>
      <c r="MW39" s="12"/>
      <c r="MX39" s="12"/>
      <c r="MY39" s="12"/>
      <c r="MZ39" s="12"/>
      <c r="NA39" s="12"/>
      <c r="NB39" s="12"/>
      <c r="NC39" s="12"/>
      <c r="ND39" s="12"/>
      <c r="NE39" s="12"/>
      <c r="NF39" s="12"/>
      <c r="NG39" s="12"/>
      <c r="NH39" s="12"/>
      <c r="NI39" s="12"/>
      <c r="NJ39" s="12"/>
      <c r="NK39" s="12"/>
      <c r="NL39" s="12"/>
      <c r="NM39" s="12"/>
      <c r="NN39" s="12"/>
      <c r="NO39" s="12"/>
      <c r="NP39" s="12"/>
      <c r="NQ39" s="12"/>
      <c r="NR39" s="12"/>
      <c r="NS39" s="12"/>
      <c r="NT39" s="12"/>
      <c r="NU39" s="12"/>
      <c r="NV39" s="12"/>
      <c r="NW39" s="12"/>
      <c r="NX39" s="12"/>
      <c r="NY39" s="12"/>
      <c r="NZ39" s="12"/>
      <c r="OA39" s="12"/>
      <c r="OB39" s="12"/>
      <c r="OC39" s="12"/>
      <c r="OD39" s="12"/>
      <c r="OE39" s="12"/>
      <c r="OF39" s="12"/>
      <c r="OG39" s="12"/>
      <c r="OH39" s="12"/>
      <c r="OI39" s="12"/>
      <c r="OJ39" s="12"/>
      <c r="OK39" s="12"/>
      <c r="OL39" s="12"/>
      <c r="OM39" s="12"/>
      <c r="ON39" s="12"/>
      <c r="OO39" s="12"/>
      <c r="OP39" s="12"/>
      <c r="OQ39" s="12"/>
      <c r="OR39" s="12"/>
      <c r="OS39" s="12"/>
      <c r="OT39" s="12"/>
      <c r="OU39" s="12"/>
      <c r="OV39" s="12"/>
      <c r="OW39" s="12"/>
      <c r="OX39" s="12"/>
      <c r="OY39" s="12"/>
      <c r="OZ39" s="12"/>
      <c r="PA39" s="12"/>
      <c r="PB39" s="12"/>
      <c r="PC39" s="12"/>
      <c r="PD39" s="12"/>
      <c r="PE39" s="12"/>
      <c r="PF39" s="12"/>
      <c r="PG39" s="12"/>
      <c r="PH39" s="12"/>
      <c r="PI39" s="12"/>
      <c r="PJ39" s="12"/>
      <c r="PK39" s="12"/>
      <c r="PL39" s="12"/>
      <c r="PM39" s="12"/>
      <c r="PN39" s="12"/>
      <c r="PO39" s="12"/>
      <c r="PP39" s="12"/>
      <c r="PQ39" s="12"/>
      <c r="PR39" s="12"/>
      <c r="PS39" s="12"/>
      <c r="PT39" s="12"/>
      <c r="PU39" s="12"/>
      <c r="PV39" s="12"/>
      <c r="PW39" s="12"/>
      <c r="PX39" s="12"/>
      <c r="PY39" s="12"/>
      <c r="PZ39" s="12"/>
      <c r="QA39" s="12"/>
      <c r="QB39" s="12"/>
      <c r="QC39" s="12"/>
      <c r="QD39" s="12"/>
      <c r="QE39" s="12"/>
      <c r="QF39" s="12"/>
      <c r="QG39" s="12"/>
      <c r="QH39" s="12"/>
      <c r="QI39" s="12"/>
      <c r="QJ39" s="12"/>
      <c r="QK39" s="12"/>
      <c r="QL39" s="12"/>
      <c r="QM39" s="12"/>
      <c r="QN39" s="12"/>
      <c r="QO39" s="12"/>
      <c r="QP39" s="12"/>
      <c r="QQ39" s="12"/>
      <c r="QR39" s="12"/>
      <c r="QS39" s="12"/>
      <c r="QT39" s="12"/>
      <c r="QU39" s="12"/>
      <c r="QV39" s="12"/>
      <c r="QW39" s="12"/>
      <c r="QX39" s="12"/>
      <c r="QY39" s="12"/>
      <c r="QZ39" s="12"/>
      <c r="RA39" s="12"/>
      <c r="RB39" s="12"/>
      <c r="RC39" s="12"/>
      <c r="RD39" s="12"/>
      <c r="RE39" s="12"/>
      <c r="RF39" s="12"/>
      <c r="RG39" s="12"/>
      <c r="RH39" s="12"/>
      <c r="RI39" s="12"/>
      <c r="RJ39" s="12"/>
      <c r="RK39" s="12"/>
      <c r="RL39" s="12"/>
      <c r="RM39" s="12"/>
      <c r="RN39" s="12"/>
      <c r="RO39" s="12"/>
      <c r="RP39" s="12"/>
      <c r="RQ39" s="12"/>
      <c r="RR39" s="12"/>
      <c r="RS39" s="12"/>
      <c r="RT39" s="12"/>
      <c r="RU39" s="12"/>
      <c r="RV39" s="12"/>
      <c r="RW39" s="12"/>
      <c r="RX39" s="12"/>
      <c r="RY39" s="12"/>
      <c r="RZ39" s="12"/>
      <c r="SA39" s="12"/>
      <c r="SB39" s="12"/>
      <c r="SC39" s="12"/>
      <c r="SD39" s="12"/>
      <c r="SE39" s="12"/>
      <c r="SF39" s="12"/>
      <c r="SG39" s="12"/>
      <c r="SH39" s="12"/>
      <c r="SI39" s="12"/>
      <c r="SJ39" s="12"/>
      <c r="SK39" s="12"/>
      <c r="SL39" s="12"/>
      <c r="SM39" s="12"/>
      <c r="SN39" s="12"/>
      <c r="SO39" s="12"/>
      <c r="SP39" s="12"/>
      <c r="SQ39" s="12"/>
      <c r="SR39" s="12"/>
      <c r="SS39" s="12"/>
      <c r="ST39" s="12"/>
      <c r="SU39" s="12"/>
      <c r="SV39" s="12"/>
      <c r="SW39" s="12"/>
      <c r="SX39" s="12"/>
      <c r="SY39" s="12"/>
      <c r="SZ39" s="12"/>
      <c r="TA39" s="12"/>
      <c r="TB39" s="12"/>
      <c r="TC39" s="12"/>
      <c r="TD39" s="12"/>
      <c r="TE39" s="12"/>
      <c r="TF39" s="12"/>
      <c r="TG39" s="12"/>
      <c r="TH39" s="12"/>
      <c r="TI39" s="12"/>
      <c r="TJ39" s="12"/>
      <c r="TK39" s="12"/>
      <c r="TL39" s="12"/>
      <c r="TM39" s="12"/>
      <c r="TN39" s="12"/>
      <c r="TO39" s="12"/>
      <c r="TP39" s="12"/>
      <c r="TQ39" s="12"/>
      <c r="TR39" s="12"/>
      <c r="TS39" s="12"/>
      <c r="TT39" s="12"/>
      <c r="TU39" s="12"/>
      <c r="TV39" s="12"/>
      <c r="TW39" s="12"/>
      <c r="TX39" s="12"/>
      <c r="TY39" s="12"/>
      <c r="TZ39" s="12"/>
      <c r="UA39" s="12"/>
      <c r="UB39" s="12"/>
      <c r="UC39" s="12"/>
      <c r="UD39" s="12"/>
      <c r="UE39" s="12"/>
      <c r="UF39" s="12"/>
      <c r="UG39" s="12"/>
      <c r="UH39" s="12"/>
      <c r="UI39" s="12"/>
      <c r="UJ39" s="12"/>
      <c r="UK39" s="12"/>
      <c r="UL39" s="12"/>
      <c r="UM39" s="12"/>
      <c r="UN39" s="12"/>
      <c r="UO39" s="12"/>
      <c r="UP39" s="12"/>
      <c r="UQ39" s="12"/>
      <c r="UR39" s="12"/>
      <c r="US39" s="12"/>
      <c r="UT39" s="12"/>
      <c r="UU39" s="12"/>
      <c r="UV39" s="12"/>
      <c r="UW39" s="12"/>
      <c r="UX39" s="12"/>
      <c r="UY39" s="12"/>
      <c r="UZ39" s="12"/>
      <c r="VA39" s="12"/>
      <c r="VB39" s="12"/>
      <c r="VC39" s="12"/>
      <c r="VD39" s="12"/>
      <c r="VE39" s="12"/>
      <c r="VF39" s="12"/>
      <c r="VG39" s="12"/>
      <c r="VH39" s="12"/>
      <c r="VI39" s="12"/>
      <c r="VJ39" s="12"/>
      <c r="VK39" s="12"/>
      <c r="VL39" s="12"/>
      <c r="VM39" s="12"/>
      <c r="VN39" s="12"/>
      <c r="VO39" s="12"/>
      <c r="VP39" s="12"/>
      <c r="VQ39" s="12"/>
      <c r="VR39" s="12"/>
      <c r="VS39" s="12"/>
      <c r="VT39" s="12"/>
      <c r="VU39" s="12"/>
      <c r="VV39" s="12"/>
      <c r="VW39" s="12"/>
      <c r="VX39" s="12"/>
      <c r="VY39" s="12"/>
      <c r="VZ39" s="12"/>
      <c r="WA39" s="12"/>
      <c r="WB39" s="12"/>
      <c r="WC39" s="12"/>
      <c r="WD39" s="12"/>
      <c r="WE39" s="12"/>
      <c r="WF39" s="12"/>
      <c r="WG39" s="12"/>
      <c r="WH39" s="12"/>
      <c r="WI39" s="12"/>
      <c r="WJ39" s="12"/>
      <c r="WK39" s="12"/>
      <c r="WL39" s="12"/>
      <c r="WM39" s="12"/>
      <c r="WN39" s="12"/>
      <c r="WO39" s="12"/>
      <c r="WP39" s="12"/>
      <c r="WQ39" s="12"/>
      <c r="WR39" s="12"/>
      <c r="WS39" s="12"/>
      <c r="WT39" s="12"/>
      <c r="WU39" s="12"/>
      <c r="WV39" s="12"/>
      <c r="WW39" s="12"/>
      <c r="WX39" s="12"/>
      <c r="WY39" s="12"/>
      <c r="WZ39" s="12"/>
      <c r="XA39" s="12"/>
      <c r="XB39" s="12"/>
      <c r="XC39" s="12"/>
      <c r="XD39" s="12"/>
      <c r="XE39" s="12"/>
      <c r="XF39" s="12"/>
      <c r="XG39" s="12"/>
      <c r="XH39" s="12"/>
      <c r="XI39" s="12"/>
      <c r="XJ39" s="12"/>
      <c r="XK39" s="12"/>
      <c r="XL39" s="12"/>
      <c r="XM39" s="12"/>
      <c r="XN39" s="12"/>
      <c r="XO39" s="12"/>
      <c r="XP39" s="12"/>
      <c r="XQ39" s="12"/>
      <c r="XR39" s="12"/>
      <c r="XS39" s="12"/>
      <c r="XT39" s="12"/>
      <c r="XU39" s="12"/>
      <c r="XV39" s="12"/>
      <c r="XW39" s="12"/>
      <c r="XX39" s="12"/>
      <c r="XY39" s="12"/>
      <c r="XZ39" s="12"/>
      <c r="YA39" s="12"/>
      <c r="YB39" s="12"/>
      <c r="YC39" s="12"/>
      <c r="YD39" s="12"/>
      <c r="YE39" s="12"/>
      <c r="YF39" s="12"/>
      <c r="YG39" s="12"/>
      <c r="YH39" s="12"/>
      <c r="YI39" s="12"/>
      <c r="YJ39" s="12"/>
      <c r="YK39" s="12"/>
      <c r="YL39" s="12"/>
      <c r="YM39" s="12"/>
      <c r="YN39" s="12"/>
      <c r="YO39" s="12"/>
      <c r="YP39" s="12"/>
      <c r="YQ39" s="12"/>
      <c r="YR39" s="12"/>
      <c r="YS39" s="12"/>
      <c r="YT39" s="12"/>
      <c r="YU39" s="12"/>
      <c r="YV39" s="12"/>
      <c r="YW39" s="12"/>
      <c r="YX39" s="12"/>
      <c r="YY39" s="12"/>
      <c r="YZ39" s="12"/>
      <c r="ZA39" s="12"/>
      <c r="ZB39" s="12"/>
      <c r="ZC39" s="12"/>
      <c r="ZD39" s="12"/>
      <c r="ZE39" s="12"/>
      <c r="ZF39" s="12"/>
      <c r="ZG39" s="12"/>
      <c r="ZH39" s="12"/>
      <c r="ZI39" s="12"/>
      <c r="ZJ39" s="12"/>
      <c r="ZK39" s="12"/>
      <c r="ZL39" s="12"/>
      <c r="ZM39" s="12"/>
      <c r="ZN39" s="12"/>
      <c r="ZO39" s="12"/>
      <c r="ZP39" s="12"/>
      <c r="ZQ39" s="12"/>
      <c r="ZR39" s="12"/>
      <c r="ZS39" s="12"/>
      <c r="ZT39" s="12"/>
      <c r="ZU39" s="12"/>
      <c r="ZV39" s="12"/>
      <c r="ZW39" s="12"/>
      <c r="ZX39" s="12"/>
      <c r="ZY39" s="12"/>
      <c r="ZZ39" s="12"/>
      <c r="AAA39" s="12"/>
      <c r="AAB39" s="12"/>
      <c r="AAC39" s="12"/>
      <c r="AAD39" s="12"/>
      <c r="AAE39" s="12"/>
      <c r="AAF39" s="12"/>
      <c r="AAG39" s="12"/>
      <c r="AAH39" s="12"/>
      <c r="AAI39" s="12"/>
      <c r="AAJ39" s="12"/>
      <c r="AAK39" s="12"/>
      <c r="AAL39" s="12"/>
      <c r="AAM39" s="12"/>
      <c r="AAN39" s="12"/>
      <c r="AAO39" s="12"/>
      <c r="AAP39" s="12"/>
      <c r="AAQ39" s="12"/>
      <c r="AAR39" s="12"/>
      <c r="AAS39" s="12"/>
      <c r="AAT39" s="12"/>
      <c r="AAU39" s="12"/>
      <c r="AAV39" s="12"/>
      <c r="AAW39" s="12"/>
      <c r="AAX39" s="12"/>
      <c r="AAY39" s="12"/>
      <c r="AAZ39" s="12"/>
      <c r="ABA39" s="12"/>
      <c r="ABB39" s="12"/>
      <c r="ABC39" s="12"/>
      <c r="ABD39" s="12"/>
      <c r="ABE39" s="12"/>
      <c r="ABF39" s="12"/>
      <c r="ABG39" s="12"/>
      <c r="ABH39" s="12"/>
      <c r="ABI39" s="12"/>
      <c r="ABJ39" s="12"/>
      <c r="ABK39" s="12"/>
      <c r="ABL39" s="12"/>
      <c r="ABM39" s="12"/>
      <c r="ABN39" s="12"/>
      <c r="ABO39" s="12"/>
      <c r="ABP39" s="12"/>
      <c r="ABQ39" s="12"/>
      <c r="ABR39" s="12"/>
      <c r="ABS39" s="12"/>
      <c r="ABT39" s="12"/>
      <c r="ABU39" s="12"/>
      <c r="ABV39" s="12"/>
      <c r="ABW39" s="12"/>
      <c r="ABX39" s="12"/>
      <c r="ABY39" s="12"/>
      <c r="ABZ39" s="12"/>
      <c r="ACA39" s="12"/>
      <c r="ACB39" s="12"/>
      <c r="ACC39" s="12"/>
      <c r="ACD39" s="12"/>
      <c r="ACE39" s="12"/>
      <c r="ACF39" s="12"/>
      <c r="ACG39" s="12"/>
      <c r="ACH39" s="12"/>
      <c r="ACI39" s="12"/>
      <c r="ACJ39" s="12"/>
      <c r="ACK39" s="12"/>
      <c r="ACL39" s="12"/>
      <c r="ACM39" s="12"/>
      <c r="ACN39" s="12"/>
      <c r="ACO39" s="12"/>
      <c r="ACP39" s="12"/>
      <c r="ACQ39" s="12"/>
      <c r="ACR39" s="12"/>
      <c r="ACS39" s="12"/>
      <c r="ACT39" s="12"/>
      <c r="ACU39" s="12"/>
      <c r="ACV39" s="12"/>
      <c r="ACW39" s="12"/>
      <c r="ACX39" s="12"/>
      <c r="ACY39" s="12"/>
      <c r="ACZ39" s="12"/>
      <c r="ADA39" s="12"/>
      <c r="ADB39" s="12"/>
      <c r="ADC39" s="12"/>
      <c r="ADD39" s="12"/>
      <c r="ADE39" s="12"/>
      <c r="ADF39" s="12"/>
      <c r="ADG39" s="12"/>
      <c r="ADH39" s="12"/>
      <c r="ADI39" s="12"/>
      <c r="ADJ39" s="12"/>
      <c r="ADK39" s="12"/>
      <c r="ADL39" s="12"/>
      <c r="ADM39" s="12"/>
      <c r="ADN39" s="12"/>
      <c r="ADO39" s="12"/>
      <c r="ADP39" s="12"/>
      <c r="ADQ39" s="12"/>
      <c r="ADR39" s="12"/>
      <c r="ADS39" s="12"/>
      <c r="ADT39" s="12"/>
      <c r="ADU39" s="12"/>
      <c r="ADV39" s="12"/>
      <c r="ADW39" s="12"/>
      <c r="ADX39" s="12"/>
      <c r="ADY39" s="12"/>
      <c r="ADZ39" s="12"/>
      <c r="AEA39" s="12"/>
      <c r="AEB39" s="12"/>
      <c r="AEC39" s="12"/>
      <c r="AED39" s="12"/>
      <c r="AEE39" s="12"/>
      <c r="AEF39" s="12"/>
      <c r="AEG39" s="12"/>
      <c r="AEH39" s="12"/>
      <c r="AEI39" s="12"/>
      <c r="AEJ39" s="12"/>
      <c r="AEK39" s="12"/>
      <c r="AEL39" s="12"/>
      <c r="AEM39" s="12"/>
      <c r="AEN39" s="12"/>
      <c r="AEO39" s="12"/>
      <c r="AEP39" s="12"/>
      <c r="AEQ39" s="12"/>
      <c r="AER39" s="12"/>
      <c r="AES39" s="12"/>
      <c r="AET39" s="12"/>
      <c r="AEU39" s="12"/>
      <c r="AEV39" s="12"/>
      <c r="AEW39" s="12"/>
      <c r="AEX39" s="12"/>
      <c r="AEY39" s="12"/>
      <c r="AEZ39" s="12"/>
      <c r="AFA39" s="12"/>
      <c r="AFB39" s="12"/>
      <c r="AFC39" s="12"/>
      <c r="AFD39" s="12"/>
      <c r="AFE39" s="12"/>
      <c r="AFF39" s="12"/>
      <c r="AFG39" s="12"/>
      <c r="AFH39" s="12"/>
      <c r="AFI39" s="12"/>
      <c r="AFJ39" s="12"/>
      <c r="AFK39" s="12"/>
      <c r="AFL39" s="12"/>
      <c r="AFM39" s="12"/>
      <c r="AFN39" s="12"/>
      <c r="AFO39" s="12"/>
      <c r="AFP39" s="12"/>
      <c r="AFQ39" s="12"/>
      <c r="AFR39" s="12"/>
      <c r="AFS39" s="12"/>
      <c r="AFT39" s="12"/>
      <c r="AFU39" s="12"/>
      <c r="AFV39" s="12"/>
      <c r="AFW39" s="12"/>
      <c r="AFX39" s="12"/>
      <c r="AFY39" s="12"/>
      <c r="AFZ39" s="12"/>
      <c r="AGA39" s="12"/>
      <c r="AGB39" s="12"/>
      <c r="AGC39" s="12"/>
      <c r="AGD39" s="12"/>
      <c r="AGE39" s="12"/>
      <c r="AGF39" s="12"/>
      <c r="AGG39" s="12"/>
      <c r="AGH39" s="12"/>
      <c r="AGI39" s="12"/>
      <c r="AGJ39" s="12"/>
      <c r="AGK39" s="12"/>
      <c r="AGL39" s="12"/>
      <c r="AGM39" s="12"/>
      <c r="AGN39" s="12"/>
      <c r="AGO39" s="12"/>
      <c r="AGP39" s="12"/>
      <c r="AGQ39" s="12"/>
      <c r="AGR39" s="12"/>
      <c r="AGS39" s="12"/>
      <c r="AGT39" s="12"/>
      <c r="AGU39" s="12"/>
      <c r="AGV39" s="12"/>
      <c r="AGW39" s="12"/>
      <c r="AGX39" s="12"/>
      <c r="AGY39" s="12"/>
      <c r="AGZ39" s="12"/>
      <c r="AHA39" s="12"/>
      <c r="AHB39" s="12"/>
      <c r="AHC39" s="12"/>
      <c r="AHD39" s="12"/>
      <c r="AHE39" s="12"/>
      <c r="AHF39" s="12"/>
      <c r="AHG39" s="12"/>
      <c r="AHH39" s="12"/>
      <c r="AHI39" s="12"/>
      <c r="AHJ39" s="12"/>
      <c r="AHK39" s="12"/>
      <c r="AHL39" s="12"/>
      <c r="AHM39" s="12"/>
      <c r="AHN39" s="12"/>
      <c r="AHO39" s="12"/>
      <c r="AHP39" s="12"/>
      <c r="AHQ39" s="12"/>
      <c r="AHR39" s="12"/>
      <c r="AHS39" s="12"/>
      <c r="AHT39" s="12"/>
      <c r="AHU39" s="12"/>
      <c r="AHV39" s="12"/>
      <c r="AHW39" s="12"/>
      <c r="AHX39" s="12"/>
      <c r="AHY39" s="12"/>
      <c r="AHZ39" s="12"/>
      <c r="AIA39" s="12"/>
      <c r="AIB39" s="12"/>
      <c r="AIC39" s="12"/>
      <c r="AID39" s="12"/>
      <c r="AIE39" s="12"/>
      <c r="AIF39" s="12"/>
      <c r="AIG39" s="12"/>
      <c r="AIH39" s="12"/>
      <c r="AII39" s="12"/>
      <c r="AIJ39" s="12"/>
      <c r="AIK39" s="12"/>
      <c r="AIL39" s="12"/>
      <c r="AIM39" s="12"/>
      <c r="AIN39" s="12"/>
      <c r="AIO39" s="12"/>
      <c r="AIP39" s="12"/>
      <c r="AIQ39" s="12"/>
      <c r="AIR39" s="12"/>
      <c r="AIS39" s="12"/>
      <c r="AIT39" s="12"/>
      <c r="AIU39" s="12"/>
      <c r="AIV39" s="12"/>
      <c r="AIW39" s="12"/>
      <c r="AIX39" s="12"/>
      <c r="AIY39" s="12"/>
      <c r="AIZ39" s="12"/>
      <c r="AJA39" s="12"/>
      <c r="AJB39" s="12"/>
      <c r="AJC39" s="12"/>
      <c r="AJD39" s="12"/>
      <c r="AJE39" s="12"/>
      <c r="AJF39" s="12"/>
      <c r="AJG39" s="12"/>
      <c r="AJH39" s="12"/>
      <c r="AJI39" s="12"/>
      <c r="AJJ39" s="12"/>
      <c r="AJK39" s="12"/>
      <c r="AJL39" s="12"/>
      <c r="AJM39" s="12"/>
      <c r="AJN39" s="12"/>
      <c r="AJO39" s="12"/>
      <c r="AJP39" s="12"/>
      <c r="AJQ39" s="12"/>
      <c r="AJR39" s="12"/>
      <c r="AJS39" s="12"/>
      <c r="AJT39" s="12"/>
      <c r="AJU39" s="12"/>
      <c r="AJV39" s="12"/>
      <c r="AJW39" s="12"/>
      <c r="AJX39" s="12"/>
      <c r="AJY39" s="12"/>
      <c r="AJZ39" s="12"/>
      <c r="AKA39" s="12"/>
      <c r="AKB39" s="12"/>
      <c r="AKC39" s="12"/>
      <c r="AKD39" s="12"/>
      <c r="AKE39" s="12"/>
      <c r="AKF39" s="12"/>
      <c r="AKG39" s="12"/>
      <c r="AKH39" s="12"/>
      <c r="AKI39" s="12"/>
      <c r="AKJ39" s="12"/>
      <c r="AKK39" s="12"/>
      <c r="AKL39" s="12"/>
      <c r="AKM39" s="12"/>
      <c r="AKN39" s="12"/>
      <c r="AKO39" s="12"/>
      <c r="AKP39" s="12"/>
      <c r="AKQ39" s="12"/>
      <c r="AKR39" s="12"/>
      <c r="AKS39" s="12"/>
      <c r="AKT39" s="12"/>
      <c r="AKU39" s="12"/>
      <c r="AKV39" s="12"/>
      <c r="AKW39" s="12"/>
      <c r="AKX39" s="12"/>
      <c r="AKY39" s="12"/>
      <c r="AKZ39" s="12"/>
      <c r="ALA39" s="12"/>
      <c r="ALB39" s="12"/>
      <c r="ALC39" s="12"/>
      <c r="ALD39" s="12"/>
      <c r="ALE39" s="12"/>
      <c r="ALF39" s="12"/>
      <c r="ALG39" s="12"/>
      <c r="ALH39" s="12"/>
      <c r="ALI39" s="12"/>
      <c r="ALJ39" s="12"/>
      <c r="ALK39" s="12"/>
      <c r="ALL39" s="12"/>
      <c r="ALM39" s="12"/>
      <c r="ALN39" s="12"/>
      <c r="ALO39" s="12"/>
      <c r="ALP39" s="12"/>
      <c r="ALQ39" s="12"/>
      <c r="ALR39" s="12"/>
      <c r="ALS39" s="12"/>
      <c r="ALT39" s="12"/>
      <c r="ALU39" s="12"/>
      <c r="ALV39" s="12"/>
      <c r="ALW39" s="12"/>
      <c r="ALX39" s="12"/>
      <c r="ALY39" s="12"/>
      <c r="ALZ39" s="12"/>
      <c r="AMA39" s="12"/>
      <c r="AMB39" s="12"/>
      <c r="AMC39" s="12"/>
      <c r="AMD39" s="12"/>
      <c r="AME39" s="12"/>
      <c r="AMF39" s="12"/>
      <c r="AMG39" s="12"/>
      <c r="AMH39" s="12"/>
      <c r="AMI39" s="12"/>
      <c r="AMJ39" s="12"/>
    </row>
    <row r="40" spans="1:1024" ht="16.5" customHeight="1">
      <c r="A40" s="156" t="s">
        <v>142</v>
      </c>
      <c r="B40" s="12"/>
      <c r="C40" s="12"/>
      <c r="D40" s="149"/>
      <c r="E40" s="149"/>
      <c r="F40" s="149"/>
      <c r="G40" s="149"/>
      <c r="H40" s="149"/>
      <c r="I40" s="149"/>
      <c r="J40" s="154"/>
      <c r="K40" s="149"/>
      <c r="L40" s="159"/>
      <c r="M40" s="159"/>
      <c r="N40" s="159"/>
      <c r="O40" s="159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  <c r="GD40" s="12"/>
      <c r="GE40" s="12"/>
      <c r="GF40" s="12"/>
      <c r="GG40" s="12"/>
      <c r="GH40" s="12"/>
      <c r="GI40" s="12"/>
      <c r="GJ40" s="12"/>
      <c r="GK40" s="12"/>
      <c r="GL40" s="12"/>
      <c r="GM40" s="12"/>
      <c r="GN40" s="12"/>
      <c r="GO40" s="12"/>
      <c r="GP40" s="12"/>
      <c r="GQ40" s="12"/>
      <c r="GR40" s="12"/>
      <c r="GS40" s="12"/>
      <c r="GT40" s="12"/>
      <c r="GU40" s="12"/>
      <c r="GV40" s="12"/>
      <c r="GW40" s="12"/>
      <c r="GX40" s="12"/>
      <c r="GY40" s="12"/>
      <c r="GZ40" s="12"/>
      <c r="HA40" s="12"/>
      <c r="HB40" s="12"/>
      <c r="HC40" s="12"/>
      <c r="HD40" s="12"/>
      <c r="HE40" s="12"/>
      <c r="HF40" s="12"/>
      <c r="HG40" s="12"/>
      <c r="HH40" s="12"/>
      <c r="HI40" s="12"/>
      <c r="HJ40" s="12"/>
      <c r="HK40" s="12"/>
      <c r="HL40" s="12"/>
      <c r="HM40" s="12"/>
      <c r="HN40" s="12"/>
      <c r="HO40" s="12"/>
      <c r="HP40" s="12"/>
      <c r="HQ40" s="12"/>
      <c r="HR40" s="12"/>
      <c r="HS40" s="12"/>
      <c r="HT40" s="12"/>
      <c r="HU40" s="12"/>
      <c r="HV40" s="12"/>
      <c r="HW40" s="12"/>
      <c r="HX40" s="12"/>
      <c r="HY40" s="12"/>
      <c r="HZ40" s="12"/>
      <c r="IA40" s="12"/>
      <c r="IB40" s="12"/>
      <c r="IC40" s="12"/>
      <c r="ID40" s="12"/>
      <c r="IE40" s="12"/>
      <c r="IF40" s="12"/>
      <c r="IG40" s="12"/>
      <c r="IH40" s="12"/>
      <c r="II40" s="12"/>
      <c r="IJ40" s="12"/>
      <c r="IK40" s="12"/>
      <c r="IL40" s="12"/>
      <c r="IM40" s="12"/>
      <c r="IN40" s="12"/>
      <c r="IO40" s="12"/>
      <c r="IP40" s="12"/>
      <c r="IQ40" s="12"/>
      <c r="IR40" s="12"/>
      <c r="IS40" s="12"/>
      <c r="IT40" s="12"/>
      <c r="IU40" s="12"/>
      <c r="IV40" s="12"/>
      <c r="IW40" s="12"/>
      <c r="IX40" s="12"/>
      <c r="IY40" s="12"/>
      <c r="IZ40" s="12"/>
      <c r="JA40" s="12"/>
      <c r="JB40" s="12"/>
      <c r="JC40" s="12"/>
      <c r="JD40" s="12"/>
      <c r="JE40" s="12"/>
      <c r="JF40" s="12"/>
      <c r="JG40" s="12"/>
      <c r="JH40" s="12"/>
      <c r="JI40" s="12"/>
      <c r="JJ40" s="12"/>
      <c r="JK40" s="12"/>
      <c r="JL40" s="12"/>
      <c r="JM40" s="12"/>
      <c r="JN40" s="12"/>
      <c r="JO40" s="12"/>
      <c r="JP40" s="12"/>
      <c r="JQ40" s="12"/>
      <c r="JR40" s="12"/>
      <c r="JS40" s="12"/>
      <c r="JT40" s="12"/>
      <c r="JU40" s="12"/>
      <c r="JV40" s="12"/>
      <c r="JW40" s="12"/>
      <c r="JX40" s="12"/>
      <c r="JY40" s="12"/>
      <c r="JZ40" s="12"/>
      <c r="KA40" s="12"/>
      <c r="KB40" s="12"/>
      <c r="KC40" s="12"/>
      <c r="KD40" s="12"/>
      <c r="KE40" s="12"/>
      <c r="KF40" s="12"/>
      <c r="KG40" s="12"/>
      <c r="KH40" s="12"/>
      <c r="KI40" s="12"/>
      <c r="KJ40" s="12"/>
      <c r="KK40" s="12"/>
      <c r="KL40" s="12"/>
      <c r="KM40" s="12"/>
      <c r="KN40" s="12"/>
      <c r="KO40" s="12"/>
      <c r="KP40" s="12"/>
      <c r="KQ40" s="12"/>
      <c r="KR40" s="12"/>
      <c r="KS40" s="12"/>
      <c r="KT40" s="12"/>
      <c r="KU40" s="12"/>
      <c r="KV40" s="12"/>
      <c r="KW40" s="12"/>
      <c r="KX40" s="12"/>
      <c r="KY40" s="12"/>
      <c r="KZ40" s="12"/>
      <c r="LA40" s="12"/>
      <c r="LB40" s="12"/>
      <c r="LC40" s="12"/>
      <c r="LD40" s="12"/>
      <c r="LE40" s="12"/>
      <c r="LF40" s="12"/>
      <c r="LG40" s="12"/>
      <c r="LH40" s="12"/>
      <c r="LI40" s="12"/>
      <c r="LJ40" s="12"/>
      <c r="LK40" s="12"/>
      <c r="LL40" s="12"/>
      <c r="LM40" s="12"/>
      <c r="LN40" s="12"/>
      <c r="LO40" s="12"/>
      <c r="LP40" s="12"/>
      <c r="LQ40" s="12"/>
      <c r="LR40" s="12"/>
      <c r="LS40" s="12"/>
      <c r="LT40" s="12"/>
      <c r="LU40" s="12"/>
      <c r="LV40" s="12"/>
      <c r="LW40" s="12"/>
      <c r="LX40" s="12"/>
      <c r="LY40" s="12"/>
      <c r="LZ40" s="12"/>
      <c r="MA40" s="12"/>
      <c r="MB40" s="12"/>
      <c r="MC40" s="12"/>
      <c r="MD40" s="12"/>
      <c r="ME40" s="12"/>
      <c r="MF40" s="12"/>
      <c r="MG40" s="12"/>
      <c r="MH40" s="12"/>
      <c r="MI40" s="12"/>
      <c r="MJ40" s="12"/>
      <c r="MK40" s="12"/>
      <c r="ML40" s="12"/>
      <c r="MM40" s="12"/>
      <c r="MN40" s="12"/>
      <c r="MO40" s="12"/>
      <c r="MP40" s="12"/>
      <c r="MQ40" s="12"/>
      <c r="MR40" s="12"/>
      <c r="MS40" s="12"/>
      <c r="MT40" s="12"/>
      <c r="MU40" s="12"/>
      <c r="MV40" s="12"/>
      <c r="MW40" s="12"/>
      <c r="MX40" s="12"/>
      <c r="MY40" s="12"/>
      <c r="MZ40" s="12"/>
      <c r="NA40" s="12"/>
      <c r="NB40" s="12"/>
      <c r="NC40" s="12"/>
      <c r="ND40" s="12"/>
      <c r="NE40" s="12"/>
      <c r="NF40" s="12"/>
      <c r="NG40" s="12"/>
      <c r="NH40" s="12"/>
      <c r="NI40" s="12"/>
      <c r="NJ40" s="12"/>
      <c r="NK40" s="12"/>
      <c r="NL40" s="12"/>
      <c r="NM40" s="12"/>
      <c r="NN40" s="12"/>
      <c r="NO40" s="12"/>
      <c r="NP40" s="12"/>
      <c r="NQ40" s="12"/>
      <c r="NR40" s="12"/>
      <c r="NS40" s="12"/>
      <c r="NT40" s="12"/>
      <c r="NU40" s="12"/>
      <c r="NV40" s="12"/>
      <c r="NW40" s="12"/>
      <c r="NX40" s="12"/>
      <c r="NY40" s="12"/>
      <c r="NZ40" s="12"/>
      <c r="OA40" s="12"/>
      <c r="OB40" s="12"/>
      <c r="OC40" s="12"/>
      <c r="OD40" s="12"/>
      <c r="OE40" s="12"/>
      <c r="OF40" s="12"/>
      <c r="OG40" s="12"/>
      <c r="OH40" s="12"/>
      <c r="OI40" s="12"/>
      <c r="OJ40" s="12"/>
      <c r="OK40" s="12"/>
      <c r="OL40" s="12"/>
      <c r="OM40" s="12"/>
      <c r="ON40" s="12"/>
      <c r="OO40" s="12"/>
      <c r="OP40" s="12"/>
      <c r="OQ40" s="12"/>
      <c r="OR40" s="12"/>
      <c r="OS40" s="12"/>
      <c r="OT40" s="12"/>
      <c r="OU40" s="12"/>
      <c r="OV40" s="12"/>
      <c r="OW40" s="12"/>
      <c r="OX40" s="12"/>
      <c r="OY40" s="12"/>
      <c r="OZ40" s="12"/>
      <c r="PA40" s="12"/>
      <c r="PB40" s="12"/>
      <c r="PC40" s="12"/>
      <c r="PD40" s="12"/>
      <c r="PE40" s="12"/>
      <c r="PF40" s="12"/>
      <c r="PG40" s="12"/>
      <c r="PH40" s="12"/>
      <c r="PI40" s="12"/>
      <c r="PJ40" s="12"/>
      <c r="PK40" s="12"/>
      <c r="PL40" s="12"/>
      <c r="PM40" s="12"/>
      <c r="PN40" s="12"/>
      <c r="PO40" s="12"/>
      <c r="PP40" s="12"/>
      <c r="PQ40" s="12"/>
      <c r="PR40" s="12"/>
      <c r="PS40" s="12"/>
      <c r="PT40" s="12"/>
      <c r="PU40" s="12"/>
      <c r="PV40" s="12"/>
      <c r="PW40" s="12"/>
      <c r="PX40" s="12"/>
      <c r="PY40" s="12"/>
      <c r="PZ40" s="12"/>
      <c r="QA40" s="12"/>
      <c r="QB40" s="12"/>
      <c r="QC40" s="12"/>
      <c r="QD40" s="12"/>
      <c r="QE40" s="12"/>
      <c r="QF40" s="12"/>
      <c r="QG40" s="12"/>
      <c r="QH40" s="12"/>
      <c r="QI40" s="12"/>
      <c r="QJ40" s="12"/>
      <c r="QK40" s="12"/>
      <c r="QL40" s="12"/>
      <c r="QM40" s="12"/>
      <c r="QN40" s="12"/>
      <c r="QO40" s="12"/>
      <c r="QP40" s="12"/>
      <c r="QQ40" s="12"/>
      <c r="QR40" s="12"/>
      <c r="QS40" s="12"/>
      <c r="QT40" s="12"/>
      <c r="QU40" s="12"/>
      <c r="QV40" s="12"/>
      <c r="QW40" s="12"/>
      <c r="QX40" s="12"/>
      <c r="QY40" s="12"/>
      <c r="QZ40" s="12"/>
      <c r="RA40" s="12"/>
      <c r="RB40" s="12"/>
      <c r="RC40" s="12"/>
      <c r="RD40" s="12"/>
      <c r="RE40" s="12"/>
      <c r="RF40" s="12"/>
      <c r="RG40" s="12"/>
      <c r="RH40" s="12"/>
      <c r="RI40" s="12"/>
      <c r="RJ40" s="12"/>
      <c r="RK40" s="12"/>
      <c r="RL40" s="12"/>
      <c r="RM40" s="12"/>
      <c r="RN40" s="12"/>
      <c r="RO40" s="12"/>
      <c r="RP40" s="12"/>
      <c r="RQ40" s="12"/>
      <c r="RR40" s="12"/>
      <c r="RS40" s="12"/>
      <c r="RT40" s="12"/>
      <c r="RU40" s="12"/>
      <c r="RV40" s="12"/>
      <c r="RW40" s="12"/>
      <c r="RX40" s="12"/>
      <c r="RY40" s="12"/>
      <c r="RZ40" s="12"/>
      <c r="SA40" s="12"/>
      <c r="SB40" s="12"/>
      <c r="SC40" s="12"/>
      <c r="SD40" s="12"/>
      <c r="SE40" s="12"/>
      <c r="SF40" s="12"/>
      <c r="SG40" s="12"/>
      <c r="SH40" s="12"/>
      <c r="SI40" s="12"/>
      <c r="SJ40" s="12"/>
      <c r="SK40" s="12"/>
      <c r="SL40" s="12"/>
      <c r="SM40" s="12"/>
      <c r="SN40" s="12"/>
      <c r="SO40" s="12"/>
      <c r="SP40" s="12"/>
      <c r="SQ40" s="12"/>
      <c r="SR40" s="12"/>
      <c r="SS40" s="12"/>
      <c r="ST40" s="12"/>
      <c r="SU40" s="12"/>
      <c r="SV40" s="12"/>
      <c r="SW40" s="12"/>
      <c r="SX40" s="12"/>
      <c r="SY40" s="12"/>
      <c r="SZ40" s="12"/>
      <c r="TA40" s="12"/>
      <c r="TB40" s="12"/>
      <c r="TC40" s="12"/>
      <c r="TD40" s="12"/>
      <c r="TE40" s="12"/>
      <c r="TF40" s="12"/>
      <c r="TG40" s="12"/>
      <c r="TH40" s="12"/>
      <c r="TI40" s="12"/>
      <c r="TJ40" s="12"/>
      <c r="TK40" s="12"/>
      <c r="TL40" s="12"/>
      <c r="TM40" s="12"/>
      <c r="TN40" s="12"/>
      <c r="TO40" s="12"/>
      <c r="TP40" s="12"/>
      <c r="TQ40" s="12"/>
      <c r="TR40" s="12"/>
      <c r="TS40" s="12"/>
      <c r="TT40" s="12"/>
      <c r="TU40" s="12"/>
      <c r="TV40" s="12"/>
      <c r="TW40" s="12"/>
      <c r="TX40" s="12"/>
      <c r="TY40" s="12"/>
      <c r="TZ40" s="12"/>
      <c r="UA40" s="12"/>
      <c r="UB40" s="12"/>
      <c r="UC40" s="12"/>
      <c r="UD40" s="12"/>
      <c r="UE40" s="12"/>
      <c r="UF40" s="12"/>
      <c r="UG40" s="12"/>
      <c r="UH40" s="12"/>
      <c r="UI40" s="12"/>
      <c r="UJ40" s="12"/>
      <c r="UK40" s="12"/>
      <c r="UL40" s="12"/>
      <c r="UM40" s="12"/>
      <c r="UN40" s="12"/>
      <c r="UO40" s="12"/>
      <c r="UP40" s="12"/>
      <c r="UQ40" s="12"/>
      <c r="UR40" s="12"/>
      <c r="US40" s="12"/>
      <c r="UT40" s="12"/>
      <c r="UU40" s="12"/>
      <c r="UV40" s="12"/>
      <c r="UW40" s="12"/>
      <c r="UX40" s="12"/>
      <c r="UY40" s="12"/>
      <c r="UZ40" s="12"/>
      <c r="VA40" s="12"/>
      <c r="VB40" s="12"/>
      <c r="VC40" s="12"/>
      <c r="VD40" s="12"/>
      <c r="VE40" s="12"/>
      <c r="VF40" s="12"/>
      <c r="VG40" s="12"/>
      <c r="VH40" s="12"/>
      <c r="VI40" s="12"/>
      <c r="VJ40" s="12"/>
      <c r="VK40" s="12"/>
      <c r="VL40" s="12"/>
      <c r="VM40" s="12"/>
      <c r="VN40" s="12"/>
      <c r="VO40" s="12"/>
      <c r="VP40" s="12"/>
      <c r="VQ40" s="12"/>
      <c r="VR40" s="12"/>
      <c r="VS40" s="12"/>
      <c r="VT40" s="12"/>
      <c r="VU40" s="12"/>
      <c r="VV40" s="12"/>
      <c r="VW40" s="12"/>
      <c r="VX40" s="12"/>
      <c r="VY40" s="12"/>
      <c r="VZ40" s="12"/>
      <c r="WA40" s="12"/>
      <c r="WB40" s="12"/>
      <c r="WC40" s="12"/>
      <c r="WD40" s="12"/>
      <c r="WE40" s="12"/>
      <c r="WF40" s="12"/>
      <c r="WG40" s="12"/>
      <c r="WH40" s="12"/>
      <c r="WI40" s="12"/>
      <c r="WJ40" s="12"/>
      <c r="WK40" s="12"/>
      <c r="WL40" s="12"/>
      <c r="WM40" s="12"/>
      <c r="WN40" s="12"/>
      <c r="WO40" s="12"/>
      <c r="WP40" s="12"/>
      <c r="WQ40" s="12"/>
      <c r="WR40" s="12"/>
      <c r="WS40" s="12"/>
      <c r="WT40" s="12"/>
      <c r="WU40" s="12"/>
      <c r="WV40" s="12"/>
      <c r="WW40" s="12"/>
      <c r="WX40" s="12"/>
      <c r="WY40" s="12"/>
      <c r="WZ40" s="12"/>
      <c r="XA40" s="12"/>
      <c r="XB40" s="12"/>
      <c r="XC40" s="12"/>
      <c r="XD40" s="12"/>
      <c r="XE40" s="12"/>
      <c r="XF40" s="12"/>
      <c r="XG40" s="12"/>
      <c r="XH40" s="12"/>
      <c r="XI40" s="12"/>
      <c r="XJ40" s="12"/>
      <c r="XK40" s="12"/>
      <c r="XL40" s="12"/>
      <c r="XM40" s="12"/>
      <c r="XN40" s="12"/>
      <c r="XO40" s="12"/>
      <c r="XP40" s="12"/>
      <c r="XQ40" s="12"/>
      <c r="XR40" s="12"/>
      <c r="XS40" s="12"/>
      <c r="XT40" s="12"/>
      <c r="XU40" s="12"/>
      <c r="XV40" s="12"/>
      <c r="XW40" s="12"/>
      <c r="XX40" s="12"/>
      <c r="XY40" s="12"/>
      <c r="XZ40" s="12"/>
      <c r="YA40" s="12"/>
      <c r="YB40" s="12"/>
      <c r="YC40" s="12"/>
      <c r="YD40" s="12"/>
      <c r="YE40" s="12"/>
      <c r="YF40" s="12"/>
      <c r="YG40" s="12"/>
      <c r="YH40" s="12"/>
      <c r="YI40" s="12"/>
      <c r="YJ40" s="12"/>
      <c r="YK40" s="12"/>
      <c r="YL40" s="12"/>
      <c r="YM40" s="12"/>
      <c r="YN40" s="12"/>
      <c r="YO40" s="12"/>
      <c r="YP40" s="12"/>
      <c r="YQ40" s="12"/>
      <c r="YR40" s="12"/>
      <c r="YS40" s="12"/>
      <c r="YT40" s="12"/>
      <c r="YU40" s="12"/>
      <c r="YV40" s="12"/>
      <c r="YW40" s="12"/>
      <c r="YX40" s="12"/>
      <c r="YY40" s="12"/>
      <c r="YZ40" s="12"/>
      <c r="ZA40" s="12"/>
      <c r="ZB40" s="12"/>
      <c r="ZC40" s="12"/>
      <c r="ZD40" s="12"/>
      <c r="ZE40" s="12"/>
      <c r="ZF40" s="12"/>
      <c r="ZG40" s="12"/>
      <c r="ZH40" s="12"/>
      <c r="ZI40" s="12"/>
      <c r="ZJ40" s="12"/>
      <c r="ZK40" s="12"/>
      <c r="ZL40" s="12"/>
      <c r="ZM40" s="12"/>
      <c r="ZN40" s="12"/>
      <c r="ZO40" s="12"/>
      <c r="ZP40" s="12"/>
      <c r="ZQ40" s="12"/>
      <c r="ZR40" s="12"/>
      <c r="ZS40" s="12"/>
      <c r="ZT40" s="12"/>
      <c r="ZU40" s="12"/>
      <c r="ZV40" s="12"/>
      <c r="ZW40" s="12"/>
      <c r="ZX40" s="12"/>
      <c r="ZY40" s="12"/>
      <c r="ZZ40" s="12"/>
      <c r="AAA40" s="12"/>
      <c r="AAB40" s="12"/>
      <c r="AAC40" s="12"/>
      <c r="AAD40" s="12"/>
      <c r="AAE40" s="12"/>
      <c r="AAF40" s="12"/>
      <c r="AAG40" s="12"/>
      <c r="AAH40" s="12"/>
      <c r="AAI40" s="12"/>
      <c r="AAJ40" s="12"/>
      <c r="AAK40" s="12"/>
      <c r="AAL40" s="12"/>
      <c r="AAM40" s="12"/>
      <c r="AAN40" s="12"/>
      <c r="AAO40" s="12"/>
      <c r="AAP40" s="12"/>
      <c r="AAQ40" s="12"/>
      <c r="AAR40" s="12"/>
      <c r="AAS40" s="12"/>
      <c r="AAT40" s="12"/>
      <c r="AAU40" s="12"/>
      <c r="AAV40" s="12"/>
      <c r="AAW40" s="12"/>
      <c r="AAX40" s="12"/>
      <c r="AAY40" s="12"/>
      <c r="AAZ40" s="12"/>
      <c r="ABA40" s="12"/>
      <c r="ABB40" s="12"/>
      <c r="ABC40" s="12"/>
      <c r="ABD40" s="12"/>
      <c r="ABE40" s="12"/>
      <c r="ABF40" s="12"/>
      <c r="ABG40" s="12"/>
      <c r="ABH40" s="12"/>
      <c r="ABI40" s="12"/>
      <c r="ABJ40" s="12"/>
      <c r="ABK40" s="12"/>
      <c r="ABL40" s="12"/>
      <c r="ABM40" s="12"/>
      <c r="ABN40" s="12"/>
      <c r="ABO40" s="12"/>
      <c r="ABP40" s="12"/>
      <c r="ABQ40" s="12"/>
      <c r="ABR40" s="12"/>
      <c r="ABS40" s="12"/>
      <c r="ABT40" s="12"/>
      <c r="ABU40" s="12"/>
      <c r="ABV40" s="12"/>
      <c r="ABW40" s="12"/>
      <c r="ABX40" s="12"/>
      <c r="ABY40" s="12"/>
      <c r="ABZ40" s="12"/>
      <c r="ACA40" s="12"/>
      <c r="ACB40" s="12"/>
      <c r="ACC40" s="12"/>
      <c r="ACD40" s="12"/>
      <c r="ACE40" s="12"/>
      <c r="ACF40" s="12"/>
      <c r="ACG40" s="12"/>
      <c r="ACH40" s="12"/>
      <c r="ACI40" s="12"/>
      <c r="ACJ40" s="12"/>
      <c r="ACK40" s="12"/>
      <c r="ACL40" s="12"/>
      <c r="ACM40" s="12"/>
      <c r="ACN40" s="12"/>
      <c r="ACO40" s="12"/>
      <c r="ACP40" s="12"/>
      <c r="ACQ40" s="12"/>
      <c r="ACR40" s="12"/>
      <c r="ACS40" s="12"/>
      <c r="ACT40" s="12"/>
      <c r="ACU40" s="12"/>
      <c r="ACV40" s="12"/>
      <c r="ACW40" s="12"/>
      <c r="ACX40" s="12"/>
      <c r="ACY40" s="12"/>
      <c r="ACZ40" s="12"/>
      <c r="ADA40" s="12"/>
      <c r="ADB40" s="12"/>
      <c r="ADC40" s="12"/>
      <c r="ADD40" s="12"/>
      <c r="ADE40" s="12"/>
      <c r="ADF40" s="12"/>
      <c r="ADG40" s="12"/>
      <c r="ADH40" s="12"/>
      <c r="ADI40" s="12"/>
      <c r="ADJ40" s="12"/>
      <c r="ADK40" s="12"/>
      <c r="ADL40" s="12"/>
      <c r="ADM40" s="12"/>
      <c r="ADN40" s="12"/>
      <c r="ADO40" s="12"/>
      <c r="ADP40" s="12"/>
      <c r="ADQ40" s="12"/>
      <c r="ADR40" s="12"/>
      <c r="ADS40" s="12"/>
      <c r="ADT40" s="12"/>
      <c r="ADU40" s="12"/>
      <c r="ADV40" s="12"/>
      <c r="ADW40" s="12"/>
      <c r="ADX40" s="12"/>
      <c r="ADY40" s="12"/>
      <c r="ADZ40" s="12"/>
      <c r="AEA40" s="12"/>
      <c r="AEB40" s="12"/>
      <c r="AEC40" s="12"/>
      <c r="AED40" s="12"/>
      <c r="AEE40" s="12"/>
      <c r="AEF40" s="12"/>
      <c r="AEG40" s="12"/>
      <c r="AEH40" s="12"/>
      <c r="AEI40" s="12"/>
      <c r="AEJ40" s="12"/>
      <c r="AEK40" s="12"/>
      <c r="AEL40" s="12"/>
      <c r="AEM40" s="12"/>
      <c r="AEN40" s="12"/>
      <c r="AEO40" s="12"/>
      <c r="AEP40" s="12"/>
      <c r="AEQ40" s="12"/>
      <c r="AER40" s="12"/>
      <c r="AES40" s="12"/>
      <c r="AET40" s="12"/>
      <c r="AEU40" s="12"/>
      <c r="AEV40" s="12"/>
      <c r="AEW40" s="12"/>
      <c r="AEX40" s="12"/>
      <c r="AEY40" s="12"/>
      <c r="AEZ40" s="12"/>
      <c r="AFA40" s="12"/>
      <c r="AFB40" s="12"/>
      <c r="AFC40" s="12"/>
      <c r="AFD40" s="12"/>
      <c r="AFE40" s="12"/>
      <c r="AFF40" s="12"/>
      <c r="AFG40" s="12"/>
      <c r="AFH40" s="12"/>
      <c r="AFI40" s="12"/>
      <c r="AFJ40" s="12"/>
      <c r="AFK40" s="12"/>
      <c r="AFL40" s="12"/>
      <c r="AFM40" s="12"/>
      <c r="AFN40" s="12"/>
      <c r="AFO40" s="12"/>
      <c r="AFP40" s="12"/>
      <c r="AFQ40" s="12"/>
      <c r="AFR40" s="12"/>
      <c r="AFS40" s="12"/>
      <c r="AFT40" s="12"/>
      <c r="AFU40" s="12"/>
      <c r="AFV40" s="12"/>
      <c r="AFW40" s="12"/>
      <c r="AFX40" s="12"/>
      <c r="AFY40" s="12"/>
      <c r="AFZ40" s="12"/>
      <c r="AGA40" s="12"/>
      <c r="AGB40" s="12"/>
      <c r="AGC40" s="12"/>
      <c r="AGD40" s="12"/>
      <c r="AGE40" s="12"/>
      <c r="AGF40" s="12"/>
      <c r="AGG40" s="12"/>
      <c r="AGH40" s="12"/>
      <c r="AGI40" s="12"/>
      <c r="AGJ40" s="12"/>
      <c r="AGK40" s="12"/>
      <c r="AGL40" s="12"/>
      <c r="AGM40" s="12"/>
      <c r="AGN40" s="12"/>
      <c r="AGO40" s="12"/>
      <c r="AGP40" s="12"/>
      <c r="AGQ40" s="12"/>
      <c r="AGR40" s="12"/>
      <c r="AGS40" s="12"/>
      <c r="AGT40" s="12"/>
      <c r="AGU40" s="12"/>
      <c r="AGV40" s="12"/>
      <c r="AGW40" s="12"/>
      <c r="AGX40" s="12"/>
      <c r="AGY40" s="12"/>
      <c r="AGZ40" s="12"/>
      <c r="AHA40" s="12"/>
      <c r="AHB40" s="12"/>
      <c r="AHC40" s="12"/>
      <c r="AHD40" s="12"/>
      <c r="AHE40" s="12"/>
      <c r="AHF40" s="12"/>
      <c r="AHG40" s="12"/>
      <c r="AHH40" s="12"/>
      <c r="AHI40" s="12"/>
      <c r="AHJ40" s="12"/>
      <c r="AHK40" s="12"/>
      <c r="AHL40" s="12"/>
      <c r="AHM40" s="12"/>
      <c r="AHN40" s="12"/>
      <c r="AHO40" s="12"/>
      <c r="AHP40" s="12"/>
      <c r="AHQ40" s="12"/>
      <c r="AHR40" s="12"/>
      <c r="AHS40" s="12"/>
      <c r="AHT40" s="12"/>
      <c r="AHU40" s="12"/>
      <c r="AHV40" s="12"/>
      <c r="AHW40" s="12"/>
      <c r="AHX40" s="12"/>
      <c r="AHY40" s="12"/>
      <c r="AHZ40" s="12"/>
      <c r="AIA40" s="12"/>
      <c r="AIB40" s="12"/>
      <c r="AIC40" s="12"/>
      <c r="AID40" s="12"/>
      <c r="AIE40" s="12"/>
      <c r="AIF40" s="12"/>
      <c r="AIG40" s="12"/>
      <c r="AIH40" s="12"/>
      <c r="AII40" s="12"/>
      <c r="AIJ40" s="12"/>
      <c r="AIK40" s="12"/>
      <c r="AIL40" s="12"/>
      <c r="AIM40" s="12"/>
      <c r="AIN40" s="12"/>
      <c r="AIO40" s="12"/>
      <c r="AIP40" s="12"/>
      <c r="AIQ40" s="12"/>
      <c r="AIR40" s="12"/>
      <c r="AIS40" s="12"/>
      <c r="AIT40" s="12"/>
      <c r="AIU40" s="12"/>
      <c r="AIV40" s="12"/>
      <c r="AIW40" s="12"/>
      <c r="AIX40" s="12"/>
      <c r="AIY40" s="12"/>
      <c r="AIZ40" s="12"/>
      <c r="AJA40" s="12"/>
      <c r="AJB40" s="12"/>
      <c r="AJC40" s="12"/>
      <c r="AJD40" s="12"/>
      <c r="AJE40" s="12"/>
      <c r="AJF40" s="12"/>
      <c r="AJG40" s="12"/>
      <c r="AJH40" s="12"/>
      <c r="AJI40" s="12"/>
      <c r="AJJ40" s="12"/>
      <c r="AJK40" s="12"/>
      <c r="AJL40" s="12"/>
      <c r="AJM40" s="12"/>
      <c r="AJN40" s="12"/>
      <c r="AJO40" s="12"/>
      <c r="AJP40" s="12"/>
      <c r="AJQ40" s="12"/>
      <c r="AJR40" s="12"/>
      <c r="AJS40" s="12"/>
      <c r="AJT40" s="12"/>
      <c r="AJU40" s="12"/>
      <c r="AJV40" s="12"/>
      <c r="AJW40" s="12"/>
      <c r="AJX40" s="12"/>
      <c r="AJY40" s="12"/>
      <c r="AJZ40" s="12"/>
      <c r="AKA40" s="12"/>
      <c r="AKB40" s="12"/>
      <c r="AKC40" s="12"/>
      <c r="AKD40" s="12"/>
      <c r="AKE40" s="12"/>
      <c r="AKF40" s="12"/>
      <c r="AKG40" s="12"/>
      <c r="AKH40" s="12"/>
      <c r="AKI40" s="12"/>
      <c r="AKJ40" s="12"/>
      <c r="AKK40" s="12"/>
      <c r="AKL40" s="12"/>
      <c r="AKM40" s="12"/>
      <c r="AKN40" s="12"/>
      <c r="AKO40" s="12"/>
      <c r="AKP40" s="12"/>
      <c r="AKQ40" s="12"/>
      <c r="AKR40" s="12"/>
      <c r="AKS40" s="12"/>
      <c r="AKT40" s="12"/>
      <c r="AKU40" s="12"/>
      <c r="AKV40" s="12"/>
      <c r="AKW40" s="12"/>
      <c r="AKX40" s="12"/>
      <c r="AKY40" s="12"/>
      <c r="AKZ40" s="12"/>
      <c r="ALA40" s="12"/>
      <c r="ALB40" s="12"/>
      <c r="ALC40" s="12"/>
      <c r="ALD40" s="12"/>
      <c r="ALE40" s="12"/>
      <c r="ALF40" s="12"/>
      <c r="ALG40" s="12"/>
      <c r="ALH40" s="12"/>
      <c r="ALI40" s="12"/>
      <c r="ALJ40" s="12"/>
      <c r="ALK40" s="12"/>
      <c r="ALL40" s="12"/>
      <c r="ALM40" s="12"/>
      <c r="ALN40" s="12"/>
      <c r="ALO40" s="12"/>
      <c r="ALP40" s="12"/>
      <c r="ALQ40" s="12"/>
      <c r="ALR40" s="12"/>
      <c r="ALS40" s="12"/>
      <c r="ALT40" s="12"/>
      <c r="ALU40" s="12"/>
      <c r="ALV40" s="12"/>
      <c r="ALW40" s="12"/>
      <c r="ALX40" s="12"/>
      <c r="ALY40" s="12"/>
      <c r="ALZ40" s="12"/>
      <c r="AMA40" s="12"/>
      <c r="AMB40" s="12"/>
      <c r="AMC40" s="12"/>
      <c r="AMD40" s="12"/>
      <c r="AME40" s="12"/>
      <c r="AMF40" s="12"/>
      <c r="AMG40" s="12"/>
      <c r="AMH40" s="12"/>
      <c r="AMI40" s="12"/>
      <c r="AMJ40" s="12"/>
    </row>
    <row r="41" spans="1:1024" ht="24" customHeight="1">
      <c r="A41" s="157"/>
      <c r="B41" s="160"/>
      <c r="C41" s="152"/>
      <c r="D41" s="149"/>
      <c r="E41" s="161"/>
      <c r="F41" s="162"/>
      <c r="G41" s="149"/>
      <c r="H41" s="149"/>
      <c r="I41" s="149"/>
      <c r="J41" s="149"/>
      <c r="K41" s="149"/>
      <c r="L41" s="163"/>
      <c r="M41" s="12"/>
      <c r="N41" s="12"/>
      <c r="O41" s="164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  <c r="LC41" s="12"/>
      <c r="LD41" s="12"/>
      <c r="LE41" s="12"/>
      <c r="LF41" s="12"/>
      <c r="LG41" s="12"/>
      <c r="LH41" s="12"/>
      <c r="LI41" s="12"/>
      <c r="LJ41" s="12"/>
      <c r="LK41" s="12"/>
      <c r="LL41" s="12"/>
      <c r="LM41" s="12"/>
      <c r="LN41" s="12"/>
      <c r="LO41" s="12"/>
      <c r="LP41" s="12"/>
      <c r="LQ41" s="12"/>
      <c r="LR41" s="12"/>
      <c r="LS41" s="12"/>
      <c r="LT41" s="12"/>
      <c r="LU41" s="12"/>
      <c r="LV41" s="12"/>
      <c r="LW41" s="12"/>
      <c r="LX41" s="12"/>
      <c r="LY41" s="12"/>
      <c r="LZ41" s="12"/>
      <c r="MA41" s="12"/>
      <c r="MB41" s="12"/>
      <c r="MC41" s="12"/>
      <c r="MD41" s="12"/>
      <c r="ME41" s="12"/>
      <c r="MF41" s="12"/>
      <c r="MG41" s="12"/>
      <c r="MH41" s="12"/>
      <c r="MI41" s="12"/>
      <c r="MJ41" s="12"/>
      <c r="MK41" s="12"/>
      <c r="ML41" s="12"/>
      <c r="MM41" s="12"/>
      <c r="MN41" s="12"/>
      <c r="MO41" s="12"/>
      <c r="MP41" s="12"/>
      <c r="MQ41" s="12"/>
      <c r="MR41" s="12"/>
      <c r="MS41" s="12"/>
      <c r="MT41" s="12"/>
      <c r="MU41" s="12"/>
      <c r="MV41" s="12"/>
      <c r="MW41" s="12"/>
      <c r="MX41" s="12"/>
      <c r="MY41" s="12"/>
      <c r="MZ41" s="12"/>
      <c r="NA41" s="12"/>
      <c r="NB41" s="12"/>
      <c r="NC41" s="12"/>
      <c r="ND41" s="12"/>
      <c r="NE41" s="12"/>
      <c r="NF41" s="12"/>
      <c r="NG41" s="12"/>
      <c r="NH41" s="12"/>
      <c r="NI41" s="12"/>
      <c r="NJ41" s="12"/>
      <c r="NK41" s="12"/>
      <c r="NL41" s="12"/>
      <c r="NM41" s="12"/>
      <c r="NN41" s="12"/>
      <c r="NO41" s="12"/>
      <c r="NP41" s="12"/>
      <c r="NQ41" s="12"/>
      <c r="NR41" s="12"/>
      <c r="NS41" s="12"/>
      <c r="NT41" s="12"/>
      <c r="NU41" s="12"/>
      <c r="NV41" s="12"/>
      <c r="NW41" s="12"/>
      <c r="NX41" s="12"/>
      <c r="NY41" s="12"/>
      <c r="NZ41" s="12"/>
      <c r="OA41" s="12"/>
      <c r="OB41" s="12"/>
      <c r="OC41" s="12"/>
      <c r="OD41" s="12"/>
      <c r="OE41" s="12"/>
      <c r="OF41" s="12"/>
      <c r="OG41" s="12"/>
      <c r="OH41" s="12"/>
      <c r="OI41" s="12"/>
      <c r="OJ41" s="12"/>
      <c r="OK41" s="12"/>
      <c r="OL41" s="12"/>
      <c r="OM41" s="12"/>
      <c r="ON41" s="12"/>
      <c r="OO41" s="12"/>
      <c r="OP41" s="12"/>
      <c r="OQ41" s="12"/>
      <c r="OR41" s="12"/>
      <c r="OS41" s="12"/>
      <c r="OT41" s="12"/>
      <c r="OU41" s="12"/>
      <c r="OV41" s="12"/>
      <c r="OW41" s="12"/>
      <c r="OX41" s="12"/>
      <c r="OY41" s="12"/>
      <c r="OZ41" s="12"/>
      <c r="PA41" s="12"/>
      <c r="PB41" s="12"/>
      <c r="PC41" s="12"/>
      <c r="PD41" s="12"/>
      <c r="PE41" s="12"/>
      <c r="PF41" s="12"/>
      <c r="PG41" s="12"/>
      <c r="PH41" s="12"/>
      <c r="PI41" s="12"/>
      <c r="PJ41" s="12"/>
      <c r="PK41" s="12"/>
      <c r="PL41" s="12"/>
      <c r="PM41" s="12"/>
      <c r="PN41" s="12"/>
      <c r="PO41" s="12"/>
      <c r="PP41" s="12"/>
      <c r="PQ41" s="12"/>
      <c r="PR41" s="12"/>
      <c r="PS41" s="12"/>
      <c r="PT41" s="12"/>
      <c r="PU41" s="12"/>
      <c r="PV41" s="12"/>
      <c r="PW41" s="12"/>
      <c r="PX41" s="12"/>
      <c r="PY41" s="12"/>
      <c r="PZ41" s="12"/>
      <c r="QA41" s="12"/>
      <c r="QB41" s="12"/>
      <c r="QC41" s="12"/>
      <c r="QD41" s="12"/>
      <c r="QE41" s="12"/>
      <c r="QF41" s="12"/>
      <c r="QG41" s="12"/>
      <c r="QH41" s="12"/>
      <c r="QI41" s="12"/>
      <c r="QJ41" s="12"/>
      <c r="QK41" s="12"/>
      <c r="QL41" s="12"/>
      <c r="QM41" s="12"/>
      <c r="QN41" s="12"/>
      <c r="QO41" s="12"/>
      <c r="QP41" s="12"/>
      <c r="QQ41" s="12"/>
      <c r="QR41" s="12"/>
      <c r="QS41" s="12"/>
      <c r="QT41" s="12"/>
      <c r="QU41" s="12"/>
      <c r="QV41" s="12"/>
      <c r="QW41" s="12"/>
      <c r="QX41" s="12"/>
      <c r="QY41" s="12"/>
      <c r="QZ41" s="12"/>
      <c r="RA41" s="12"/>
      <c r="RB41" s="12"/>
      <c r="RC41" s="12"/>
      <c r="RD41" s="12"/>
      <c r="RE41" s="12"/>
      <c r="RF41" s="12"/>
      <c r="RG41" s="12"/>
      <c r="RH41" s="12"/>
      <c r="RI41" s="12"/>
      <c r="RJ41" s="12"/>
      <c r="RK41" s="12"/>
      <c r="RL41" s="12"/>
      <c r="RM41" s="12"/>
      <c r="RN41" s="12"/>
      <c r="RO41" s="12"/>
      <c r="RP41" s="12"/>
      <c r="RQ41" s="12"/>
      <c r="RR41" s="12"/>
      <c r="RS41" s="12"/>
      <c r="RT41" s="12"/>
      <c r="RU41" s="12"/>
      <c r="RV41" s="12"/>
      <c r="RW41" s="12"/>
      <c r="RX41" s="12"/>
      <c r="RY41" s="12"/>
      <c r="RZ41" s="12"/>
      <c r="SA41" s="12"/>
      <c r="SB41" s="12"/>
      <c r="SC41" s="12"/>
      <c r="SD41" s="12"/>
      <c r="SE41" s="12"/>
      <c r="SF41" s="12"/>
      <c r="SG41" s="12"/>
      <c r="SH41" s="12"/>
      <c r="SI41" s="12"/>
      <c r="SJ41" s="12"/>
      <c r="SK41" s="12"/>
      <c r="SL41" s="12"/>
      <c r="SM41" s="12"/>
      <c r="SN41" s="12"/>
      <c r="SO41" s="12"/>
      <c r="SP41" s="12"/>
      <c r="SQ41" s="12"/>
      <c r="SR41" s="12"/>
      <c r="SS41" s="12"/>
      <c r="ST41" s="12"/>
      <c r="SU41" s="12"/>
      <c r="SV41" s="12"/>
      <c r="SW41" s="12"/>
      <c r="SX41" s="12"/>
      <c r="SY41" s="12"/>
      <c r="SZ41" s="12"/>
      <c r="TA41" s="12"/>
      <c r="TB41" s="12"/>
      <c r="TC41" s="12"/>
      <c r="TD41" s="12"/>
      <c r="TE41" s="12"/>
      <c r="TF41" s="12"/>
      <c r="TG41" s="12"/>
      <c r="TH41" s="12"/>
      <c r="TI41" s="12"/>
      <c r="TJ41" s="12"/>
      <c r="TK41" s="12"/>
      <c r="TL41" s="12"/>
      <c r="TM41" s="12"/>
      <c r="TN41" s="12"/>
      <c r="TO41" s="12"/>
      <c r="TP41" s="12"/>
      <c r="TQ41" s="12"/>
      <c r="TR41" s="12"/>
      <c r="TS41" s="12"/>
      <c r="TT41" s="12"/>
      <c r="TU41" s="12"/>
      <c r="TV41" s="12"/>
      <c r="TW41" s="12"/>
      <c r="TX41" s="12"/>
      <c r="TY41" s="12"/>
      <c r="TZ41" s="12"/>
      <c r="UA41" s="12"/>
      <c r="UB41" s="12"/>
      <c r="UC41" s="12"/>
      <c r="UD41" s="12"/>
      <c r="UE41" s="12"/>
      <c r="UF41" s="12"/>
      <c r="UG41" s="12"/>
      <c r="UH41" s="12"/>
      <c r="UI41" s="12"/>
      <c r="UJ41" s="12"/>
      <c r="UK41" s="12"/>
      <c r="UL41" s="12"/>
      <c r="UM41" s="12"/>
      <c r="UN41" s="12"/>
      <c r="UO41" s="12"/>
      <c r="UP41" s="12"/>
      <c r="UQ41" s="12"/>
      <c r="UR41" s="12"/>
      <c r="US41" s="12"/>
      <c r="UT41" s="12"/>
      <c r="UU41" s="12"/>
      <c r="UV41" s="12"/>
      <c r="UW41" s="12"/>
      <c r="UX41" s="12"/>
      <c r="UY41" s="12"/>
      <c r="UZ41" s="12"/>
      <c r="VA41" s="12"/>
      <c r="VB41" s="12"/>
      <c r="VC41" s="12"/>
      <c r="VD41" s="12"/>
      <c r="VE41" s="12"/>
      <c r="VF41" s="12"/>
      <c r="VG41" s="12"/>
      <c r="VH41" s="12"/>
      <c r="VI41" s="12"/>
      <c r="VJ41" s="12"/>
      <c r="VK41" s="12"/>
      <c r="VL41" s="12"/>
      <c r="VM41" s="12"/>
      <c r="VN41" s="12"/>
      <c r="VO41" s="12"/>
      <c r="VP41" s="12"/>
      <c r="VQ41" s="12"/>
      <c r="VR41" s="12"/>
      <c r="VS41" s="12"/>
      <c r="VT41" s="12"/>
      <c r="VU41" s="12"/>
      <c r="VV41" s="12"/>
      <c r="VW41" s="12"/>
      <c r="VX41" s="12"/>
      <c r="VY41" s="12"/>
      <c r="VZ41" s="12"/>
      <c r="WA41" s="12"/>
      <c r="WB41" s="12"/>
      <c r="WC41" s="12"/>
      <c r="WD41" s="12"/>
      <c r="WE41" s="12"/>
      <c r="WF41" s="12"/>
      <c r="WG41" s="12"/>
      <c r="WH41" s="12"/>
      <c r="WI41" s="12"/>
      <c r="WJ41" s="12"/>
      <c r="WK41" s="12"/>
      <c r="WL41" s="12"/>
      <c r="WM41" s="12"/>
      <c r="WN41" s="12"/>
      <c r="WO41" s="12"/>
      <c r="WP41" s="12"/>
      <c r="WQ41" s="12"/>
      <c r="WR41" s="12"/>
      <c r="WS41" s="12"/>
      <c r="WT41" s="12"/>
      <c r="WU41" s="12"/>
      <c r="WV41" s="12"/>
      <c r="WW41" s="12"/>
      <c r="WX41" s="12"/>
      <c r="WY41" s="12"/>
      <c r="WZ41" s="12"/>
      <c r="XA41" s="12"/>
      <c r="XB41" s="12"/>
      <c r="XC41" s="12"/>
      <c r="XD41" s="12"/>
      <c r="XE41" s="12"/>
      <c r="XF41" s="12"/>
      <c r="XG41" s="12"/>
      <c r="XH41" s="12"/>
      <c r="XI41" s="12"/>
      <c r="XJ41" s="12"/>
      <c r="XK41" s="12"/>
      <c r="XL41" s="12"/>
      <c r="XM41" s="12"/>
      <c r="XN41" s="12"/>
      <c r="XO41" s="12"/>
      <c r="XP41" s="12"/>
      <c r="XQ41" s="12"/>
      <c r="XR41" s="12"/>
      <c r="XS41" s="12"/>
      <c r="XT41" s="12"/>
      <c r="XU41" s="12"/>
      <c r="XV41" s="12"/>
      <c r="XW41" s="12"/>
      <c r="XX41" s="12"/>
      <c r="XY41" s="12"/>
      <c r="XZ41" s="12"/>
      <c r="YA41" s="12"/>
      <c r="YB41" s="12"/>
      <c r="YC41" s="12"/>
      <c r="YD41" s="12"/>
      <c r="YE41" s="12"/>
      <c r="YF41" s="12"/>
      <c r="YG41" s="12"/>
      <c r="YH41" s="12"/>
      <c r="YI41" s="12"/>
      <c r="YJ41" s="12"/>
      <c r="YK41" s="12"/>
      <c r="YL41" s="12"/>
      <c r="YM41" s="12"/>
      <c r="YN41" s="12"/>
      <c r="YO41" s="12"/>
      <c r="YP41" s="12"/>
      <c r="YQ41" s="12"/>
      <c r="YR41" s="12"/>
      <c r="YS41" s="12"/>
      <c r="YT41" s="12"/>
      <c r="YU41" s="12"/>
      <c r="YV41" s="12"/>
      <c r="YW41" s="12"/>
      <c r="YX41" s="12"/>
      <c r="YY41" s="12"/>
      <c r="YZ41" s="12"/>
      <c r="ZA41" s="12"/>
      <c r="ZB41" s="12"/>
      <c r="ZC41" s="12"/>
      <c r="ZD41" s="12"/>
      <c r="ZE41" s="12"/>
      <c r="ZF41" s="12"/>
      <c r="ZG41" s="12"/>
      <c r="ZH41" s="12"/>
      <c r="ZI41" s="12"/>
      <c r="ZJ41" s="12"/>
      <c r="ZK41" s="12"/>
      <c r="ZL41" s="12"/>
      <c r="ZM41" s="12"/>
      <c r="ZN41" s="12"/>
      <c r="ZO41" s="12"/>
      <c r="ZP41" s="12"/>
      <c r="ZQ41" s="12"/>
      <c r="ZR41" s="12"/>
      <c r="ZS41" s="12"/>
      <c r="ZT41" s="12"/>
      <c r="ZU41" s="12"/>
      <c r="ZV41" s="12"/>
      <c r="ZW41" s="12"/>
      <c r="ZX41" s="12"/>
      <c r="ZY41" s="12"/>
      <c r="ZZ41" s="12"/>
      <c r="AAA41" s="12"/>
      <c r="AAB41" s="12"/>
      <c r="AAC41" s="12"/>
      <c r="AAD41" s="12"/>
      <c r="AAE41" s="12"/>
      <c r="AAF41" s="12"/>
      <c r="AAG41" s="12"/>
      <c r="AAH41" s="12"/>
      <c r="AAI41" s="12"/>
      <c r="AAJ41" s="12"/>
      <c r="AAK41" s="12"/>
      <c r="AAL41" s="12"/>
      <c r="AAM41" s="12"/>
      <c r="AAN41" s="12"/>
      <c r="AAO41" s="12"/>
      <c r="AAP41" s="12"/>
      <c r="AAQ41" s="12"/>
      <c r="AAR41" s="12"/>
      <c r="AAS41" s="12"/>
      <c r="AAT41" s="12"/>
      <c r="AAU41" s="12"/>
      <c r="AAV41" s="12"/>
      <c r="AAW41" s="12"/>
      <c r="AAX41" s="12"/>
      <c r="AAY41" s="12"/>
      <c r="AAZ41" s="12"/>
      <c r="ABA41" s="12"/>
      <c r="ABB41" s="12"/>
      <c r="ABC41" s="12"/>
      <c r="ABD41" s="12"/>
      <c r="ABE41" s="12"/>
      <c r="ABF41" s="12"/>
      <c r="ABG41" s="12"/>
      <c r="ABH41" s="12"/>
      <c r="ABI41" s="12"/>
      <c r="ABJ41" s="12"/>
      <c r="ABK41" s="12"/>
      <c r="ABL41" s="12"/>
      <c r="ABM41" s="12"/>
      <c r="ABN41" s="12"/>
      <c r="ABO41" s="12"/>
      <c r="ABP41" s="12"/>
      <c r="ABQ41" s="12"/>
      <c r="ABR41" s="12"/>
      <c r="ABS41" s="12"/>
      <c r="ABT41" s="12"/>
      <c r="ABU41" s="12"/>
      <c r="ABV41" s="12"/>
      <c r="ABW41" s="12"/>
      <c r="ABX41" s="12"/>
      <c r="ABY41" s="12"/>
      <c r="ABZ41" s="12"/>
      <c r="ACA41" s="12"/>
      <c r="ACB41" s="12"/>
      <c r="ACC41" s="12"/>
      <c r="ACD41" s="12"/>
      <c r="ACE41" s="12"/>
      <c r="ACF41" s="12"/>
      <c r="ACG41" s="12"/>
      <c r="ACH41" s="12"/>
      <c r="ACI41" s="12"/>
      <c r="ACJ41" s="12"/>
      <c r="ACK41" s="12"/>
      <c r="ACL41" s="12"/>
      <c r="ACM41" s="12"/>
      <c r="ACN41" s="12"/>
      <c r="ACO41" s="12"/>
      <c r="ACP41" s="12"/>
      <c r="ACQ41" s="12"/>
      <c r="ACR41" s="12"/>
      <c r="ACS41" s="12"/>
      <c r="ACT41" s="12"/>
      <c r="ACU41" s="12"/>
      <c r="ACV41" s="12"/>
      <c r="ACW41" s="12"/>
      <c r="ACX41" s="12"/>
      <c r="ACY41" s="12"/>
      <c r="ACZ41" s="12"/>
      <c r="ADA41" s="12"/>
      <c r="ADB41" s="12"/>
      <c r="ADC41" s="12"/>
      <c r="ADD41" s="12"/>
      <c r="ADE41" s="12"/>
      <c r="ADF41" s="12"/>
      <c r="ADG41" s="12"/>
      <c r="ADH41" s="12"/>
      <c r="ADI41" s="12"/>
      <c r="ADJ41" s="12"/>
      <c r="ADK41" s="12"/>
      <c r="ADL41" s="12"/>
      <c r="ADM41" s="12"/>
      <c r="ADN41" s="12"/>
      <c r="ADO41" s="12"/>
      <c r="ADP41" s="12"/>
      <c r="ADQ41" s="12"/>
      <c r="ADR41" s="12"/>
      <c r="ADS41" s="12"/>
      <c r="ADT41" s="12"/>
      <c r="ADU41" s="12"/>
      <c r="ADV41" s="12"/>
      <c r="ADW41" s="12"/>
      <c r="ADX41" s="12"/>
      <c r="ADY41" s="12"/>
      <c r="ADZ41" s="12"/>
      <c r="AEA41" s="12"/>
      <c r="AEB41" s="12"/>
      <c r="AEC41" s="12"/>
      <c r="AED41" s="12"/>
      <c r="AEE41" s="12"/>
      <c r="AEF41" s="12"/>
      <c r="AEG41" s="12"/>
      <c r="AEH41" s="12"/>
      <c r="AEI41" s="12"/>
      <c r="AEJ41" s="12"/>
      <c r="AEK41" s="12"/>
      <c r="AEL41" s="12"/>
      <c r="AEM41" s="12"/>
      <c r="AEN41" s="12"/>
      <c r="AEO41" s="12"/>
      <c r="AEP41" s="12"/>
      <c r="AEQ41" s="12"/>
      <c r="AER41" s="12"/>
      <c r="AES41" s="12"/>
      <c r="AET41" s="12"/>
      <c r="AEU41" s="12"/>
      <c r="AEV41" s="12"/>
      <c r="AEW41" s="12"/>
      <c r="AEX41" s="12"/>
      <c r="AEY41" s="12"/>
      <c r="AEZ41" s="12"/>
      <c r="AFA41" s="12"/>
      <c r="AFB41" s="12"/>
      <c r="AFC41" s="12"/>
      <c r="AFD41" s="12"/>
      <c r="AFE41" s="12"/>
      <c r="AFF41" s="12"/>
      <c r="AFG41" s="12"/>
      <c r="AFH41" s="12"/>
      <c r="AFI41" s="12"/>
      <c r="AFJ41" s="12"/>
      <c r="AFK41" s="12"/>
      <c r="AFL41" s="12"/>
      <c r="AFM41" s="12"/>
      <c r="AFN41" s="12"/>
      <c r="AFO41" s="12"/>
      <c r="AFP41" s="12"/>
      <c r="AFQ41" s="12"/>
      <c r="AFR41" s="12"/>
      <c r="AFS41" s="12"/>
      <c r="AFT41" s="12"/>
      <c r="AFU41" s="12"/>
      <c r="AFV41" s="12"/>
      <c r="AFW41" s="12"/>
      <c r="AFX41" s="12"/>
      <c r="AFY41" s="12"/>
      <c r="AFZ41" s="12"/>
      <c r="AGA41" s="12"/>
      <c r="AGB41" s="12"/>
      <c r="AGC41" s="12"/>
      <c r="AGD41" s="12"/>
      <c r="AGE41" s="12"/>
      <c r="AGF41" s="12"/>
      <c r="AGG41" s="12"/>
      <c r="AGH41" s="12"/>
      <c r="AGI41" s="12"/>
      <c r="AGJ41" s="12"/>
      <c r="AGK41" s="12"/>
      <c r="AGL41" s="12"/>
      <c r="AGM41" s="12"/>
      <c r="AGN41" s="12"/>
      <c r="AGO41" s="12"/>
      <c r="AGP41" s="12"/>
      <c r="AGQ41" s="12"/>
      <c r="AGR41" s="12"/>
      <c r="AGS41" s="12"/>
      <c r="AGT41" s="12"/>
      <c r="AGU41" s="12"/>
      <c r="AGV41" s="12"/>
      <c r="AGW41" s="12"/>
      <c r="AGX41" s="12"/>
      <c r="AGY41" s="12"/>
      <c r="AGZ41" s="12"/>
      <c r="AHA41" s="12"/>
      <c r="AHB41" s="12"/>
      <c r="AHC41" s="12"/>
      <c r="AHD41" s="12"/>
      <c r="AHE41" s="12"/>
      <c r="AHF41" s="12"/>
      <c r="AHG41" s="12"/>
      <c r="AHH41" s="12"/>
      <c r="AHI41" s="12"/>
      <c r="AHJ41" s="12"/>
      <c r="AHK41" s="12"/>
      <c r="AHL41" s="12"/>
      <c r="AHM41" s="12"/>
      <c r="AHN41" s="12"/>
      <c r="AHO41" s="12"/>
      <c r="AHP41" s="12"/>
      <c r="AHQ41" s="12"/>
      <c r="AHR41" s="12"/>
      <c r="AHS41" s="12"/>
      <c r="AHT41" s="12"/>
      <c r="AHU41" s="12"/>
      <c r="AHV41" s="12"/>
      <c r="AHW41" s="12"/>
      <c r="AHX41" s="12"/>
      <c r="AHY41" s="12"/>
      <c r="AHZ41" s="12"/>
      <c r="AIA41" s="12"/>
      <c r="AIB41" s="12"/>
      <c r="AIC41" s="12"/>
      <c r="AID41" s="12"/>
      <c r="AIE41" s="12"/>
      <c r="AIF41" s="12"/>
      <c r="AIG41" s="12"/>
      <c r="AIH41" s="12"/>
      <c r="AII41" s="12"/>
      <c r="AIJ41" s="12"/>
      <c r="AIK41" s="12"/>
      <c r="AIL41" s="12"/>
      <c r="AIM41" s="12"/>
      <c r="AIN41" s="12"/>
      <c r="AIO41" s="12"/>
      <c r="AIP41" s="12"/>
      <c r="AIQ41" s="12"/>
      <c r="AIR41" s="12"/>
      <c r="AIS41" s="12"/>
      <c r="AIT41" s="12"/>
      <c r="AIU41" s="12"/>
      <c r="AIV41" s="12"/>
      <c r="AIW41" s="12"/>
      <c r="AIX41" s="12"/>
      <c r="AIY41" s="12"/>
      <c r="AIZ41" s="12"/>
      <c r="AJA41" s="12"/>
      <c r="AJB41" s="12"/>
      <c r="AJC41" s="12"/>
      <c r="AJD41" s="12"/>
      <c r="AJE41" s="12"/>
      <c r="AJF41" s="12"/>
      <c r="AJG41" s="12"/>
      <c r="AJH41" s="12"/>
      <c r="AJI41" s="12"/>
      <c r="AJJ41" s="12"/>
      <c r="AJK41" s="12"/>
      <c r="AJL41" s="12"/>
      <c r="AJM41" s="12"/>
      <c r="AJN41" s="12"/>
      <c r="AJO41" s="12"/>
      <c r="AJP41" s="12"/>
      <c r="AJQ41" s="12"/>
      <c r="AJR41" s="12"/>
      <c r="AJS41" s="12"/>
      <c r="AJT41" s="12"/>
      <c r="AJU41" s="12"/>
      <c r="AJV41" s="12"/>
      <c r="AJW41" s="12"/>
      <c r="AJX41" s="12"/>
      <c r="AJY41" s="12"/>
      <c r="AJZ41" s="12"/>
      <c r="AKA41" s="12"/>
      <c r="AKB41" s="12"/>
      <c r="AKC41" s="12"/>
      <c r="AKD41" s="12"/>
      <c r="AKE41" s="12"/>
      <c r="AKF41" s="12"/>
      <c r="AKG41" s="12"/>
      <c r="AKH41" s="12"/>
      <c r="AKI41" s="12"/>
      <c r="AKJ41" s="12"/>
      <c r="AKK41" s="12"/>
      <c r="AKL41" s="12"/>
      <c r="AKM41" s="12"/>
      <c r="AKN41" s="12"/>
      <c r="AKO41" s="12"/>
      <c r="AKP41" s="12"/>
      <c r="AKQ41" s="12"/>
      <c r="AKR41" s="12"/>
      <c r="AKS41" s="12"/>
      <c r="AKT41" s="12"/>
      <c r="AKU41" s="12"/>
      <c r="AKV41" s="12"/>
      <c r="AKW41" s="12"/>
      <c r="AKX41" s="12"/>
      <c r="AKY41" s="12"/>
      <c r="AKZ41" s="12"/>
      <c r="ALA41" s="12"/>
      <c r="ALB41" s="12"/>
      <c r="ALC41" s="12"/>
      <c r="ALD41" s="12"/>
      <c r="ALE41" s="12"/>
      <c r="ALF41" s="12"/>
      <c r="ALG41" s="12"/>
      <c r="ALH41" s="12"/>
      <c r="ALI41" s="12"/>
      <c r="ALJ41" s="12"/>
      <c r="ALK41" s="12"/>
      <c r="ALL41" s="12"/>
      <c r="ALM41" s="12"/>
      <c r="ALN41" s="12"/>
      <c r="ALO41" s="12"/>
      <c r="ALP41" s="12"/>
      <c r="ALQ41" s="12"/>
      <c r="ALR41" s="12"/>
      <c r="ALS41" s="12"/>
      <c r="ALT41" s="12"/>
      <c r="ALU41" s="12"/>
      <c r="ALV41" s="12"/>
      <c r="ALW41" s="12"/>
      <c r="ALX41" s="12"/>
      <c r="ALY41" s="12"/>
      <c r="ALZ41" s="12"/>
      <c r="AMA41" s="12"/>
      <c r="AMB41" s="12"/>
      <c r="AMC41" s="12"/>
      <c r="AMD41" s="12"/>
      <c r="AME41" s="12"/>
      <c r="AMF41" s="12"/>
      <c r="AMG41" s="12"/>
      <c r="AMH41" s="12"/>
      <c r="AMI41" s="12"/>
      <c r="AMJ41" s="12"/>
    </row>
    <row r="42" spans="1:1024">
      <c r="A42" s="157"/>
      <c r="B42" s="160"/>
      <c r="C42" s="152"/>
      <c r="D42" s="149"/>
      <c r="E42" s="161"/>
      <c r="F42" s="162"/>
      <c r="G42" s="149"/>
      <c r="H42" s="149"/>
      <c r="I42" s="149"/>
      <c r="J42" s="149"/>
      <c r="K42" s="149"/>
      <c r="L42" s="163"/>
      <c r="M42" s="12"/>
      <c r="N42" s="12"/>
      <c r="O42" s="164"/>
      <c r="P42" s="12"/>
      <c r="Q42" s="155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/>
      <c r="GF42" s="12"/>
      <c r="GG42" s="12"/>
      <c r="GH42" s="12"/>
      <c r="GI42" s="12"/>
      <c r="GJ42" s="12"/>
      <c r="GK42" s="12"/>
      <c r="GL42" s="12"/>
      <c r="GM42" s="12"/>
      <c r="GN42" s="12"/>
      <c r="GO42" s="12"/>
      <c r="GP42" s="12"/>
      <c r="GQ42" s="12"/>
      <c r="GR42" s="12"/>
      <c r="GS42" s="12"/>
      <c r="GT42" s="12"/>
      <c r="GU42" s="12"/>
      <c r="GV42" s="12"/>
      <c r="GW42" s="12"/>
      <c r="GX42" s="12"/>
      <c r="GY42" s="12"/>
      <c r="GZ42" s="12"/>
      <c r="HA42" s="12"/>
      <c r="HB42" s="12"/>
      <c r="HC42" s="12"/>
      <c r="HD42" s="12"/>
      <c r="HE42" s="12"/>
      <c r="HF42" s="12"/>
      <c r="HG42" s="12"/>
      <c r="HH42" s="12"/>
      <c r="HI42" s="12"/>
      <c r="HJ42" s="12"/>
      <c r="HK42" s="12"/>
      <c r="HL42" s="12"/>
      <c r="HM42" s="12"/>
      <c r="HN42" s="12"/>
      <c r="HO42" s="12"/>
      <c r="HP42" s="12"/>
      <c r="HQ42" s="12"/>
      <c r="HR42" s="12"/>
      <c r="HS42" s="12"/>
      <c r="HT42" s="12"/>
      <c r="HU42" s="12"/>
      <c r="HV42" s="12"/>
      <c r="HW42" s="12"/>
      <c r="HX42" s="12"/>
      <c r="HY42" s="12"/>
      <c r="HZ42" s="12"/>
      <c r="IA42" s="12"/>
      <c r="IB42" s="12"/>
      <c r="IC42" s="12"/>
      <c r="ID42" s="12"/>
      <c r="IE42" s="12"/>
      <c r="IF42" s="12"/>
      <c r="IG42" s="12"/>
      <c r="IH42" s="12"/>
      <c r="II42" s="12"/>
      <c r="IJ42" s="12"/>
      <c r="IK42" s="12"/>
      <c r="IL42" s="12"/>
      <c r="IM42" s="12"/>
      <c r="IN42" s="12"/>
      <c r="IO42" s="12"/>
      <c r="IP42" s="12"/>
      <c r="IQ42" s="12"/>
      <c r="IR42" s="12"/>
      <c r="IS42" s="12"/>
      <c r="IT42" s="12"/>
      <c r="IU42" s="12"/>
      <c r="IV42" s="12"/>
      <c r="IW42" s="12"/>
      <c r="IX42" s="12"/>
      <c r="IY42" s="12"/>
      <c r="IZ42" s="12"/>
      <c r="JA42" s="12"/>
      <c r="JB42" s="12"/>
      <c r="JC42" s="12"/>
      <c r="JD42" s="12"/>
      <c r="JE42" s="12"/>
      <c r="JF42" s="12"/>
      <c r="JG42" s="12"/>
      <c r="JH42" s="12"/>
      <c r="JI42" s="12"/>
      <c r="JJ42" s="12"/>
      <c r="JK42" s="12"/>
      <c r="JL42" s="12"/>
      <c r="JM42" s="12"/>
      <c r="JN42" s="12"/>
      <c r="JO42" s="12"/>
      <c r="JP42" s="12"/>
      <c r="JQ42" s="12"/>
      <c r="JR42" s="12"/>
      <c r="JS42" s="12"/>
      <c r="JT42" s="12"/>
      <c r="JU42" s="12"/>
      <c r="JV42" s="12"/>
      <c r="JW42" s="12"/>
      <c r="JX42" s="12"/>
      <c r="JY42" s="12"/>
      <c r="JZ42" s="12"/>
      <c r="KA42" s="12"/>
      <c r="KB42" s="12"/>
      <c r="KC42" s="12"/>
      <c r="KD42" s="12"/>
      <c r="KE42" s="12"/>
      <c r="KF42" s="12"/>
      <c r="KG42" s="12"/>
      <c r="KH42" s="12"/>
      <c r="KI42" s="12"/>
      <c r="KJ42" s="12"/>
      <c r="KK42" s="12"/>
      <c r="KL42" s="12"/>
      <c r="KM42" s="12"/>
      <c r="KN42" s="12"/>
      <c r="KO42" s="12"/>
      <c r="KP42" s="12"/>
      <c r="KQ42" s="12"/>
      <c r="KR42" s="12"/>
      <c r="KS42" s="12"/>
      <c r="KT42" s="12"/>
      <c r="KU42" s="12"/>
      <c r="KV42" s="12"/>
      <c r="KW42" s="12"/>
      <c r="KX42" s="12"/>
      <c r="KY42" s="12"/>
      <c r="KZ42" s="12"/>
      <c r="LA42" s="12"/>
      <c r="LB42" s="12"/>
      <c r="LC42" s="12"/>
      <c r="LD42" s="12"/>
      <c r="LE42" s="12"/>
      <c r="LF42" s="12"/>
      <c r="LG42" s="12"/>
      <c r="LH42" s="12"/>
      <c r="LI42" s="12"/>
      <c r="LJ42" s="12"/>
      <c r="LK42" s="12"/>
      <c r="LL42" s="12"/>
      <c r="LM42" s="12"/>
      <c r="LN42" s="12"/>
      <c r="LO42" s="12"/>
      <c r="LP42" s="12"/>
      <c r="LQ42" s="12"/>
      <c r="LR42" s="12"/>
      <c r="LS42" s="12"/>
      <c r="LT42" s="12"/>
      <c r="LU42" s="12"/>
      <c r="LV42" s="12"/>
      <c r="LW42" s="12"/>
      <c r="LX42" s="12"/>
      <c r="LY42" s="12"/>
      <c r="LZ42" s="12"/>
      <c r="MA42" s="12"/>
      <c r="MB42" s="12"/>
      <c r="MC42" s="12"/>
      <c r="MD42" s="12"/>
      <c r="ME42" s="12"/>
      <c r="MF42" s="12"/>
      <c r="MG42" s="12"/>
      <c r="MH42" s="12"/>
      <c r="MI42" s="12"/>
      <c r="MJ42" s="12"/>
      <c r="MK42" s="12"/>
      <c r="ML42" s="12"/>
      <c r="MM42" s="12"/>
      <c r="MN42" s="12"/>
      <c r="MO42" s="12"/>
      <c r="MP42" s="12"/>
      <c r="MQ42" s="12"/>
      <c r="MR42" s="12"/>
      <c r="MS42" s="12"/>
      <c r="MT42" s="12"/>
      <c r="MU42" s="12"/>
      <c r="MV42" s="12"/>
      <c r="MW42" s="12"/>
      <c r="MX42" s="12"/>
      <c r="MY42" s="12"/>
      <c r="MZ42" s="12"/>
      <c r="NA42" s="12"/>
      <c r="NB42" s="12"/>
      <c r="NC42" s="12"/>
      <c r="ND42" s="12"/>
      <c r="NE42" s="12"/>
      <c r="NF42" s="12"/>
      <c r="NG42" s="12"/>
      <c r="NH42" s="12"/>
      <c r="NI42" s="12"/>
      <c r="NJ42" s="12"/>
      <c r="NK42" s="12"/>
      <c r="NL42" s="12"/>
      <c r="NM42" s="12"/>
      <c r="NN42" s="12"/>
      <c r="NO42" s="12"/>
      <c r="NP42" s="12"/>
      <c r="NQ42" s="12"/>
      <c r="NR42" s="12"/>
      <c r="NS42" s="12"/>
      <c r="NT42" s="12"/>
      <c r="NU42" s="12"/>
      <c r="NV42" s="12"/>
      <c r="NW42" s="12"/>
      <c r="NX42" s="12"/>
      <c r="NY42" s="12"/>
      <c r="NZ42" s="12"/>
      <c r="OA42" s="12"/>
      <c r="OB42" s="12"/>
      <c r="OC42" s="12"/>
      <c r="OD42" s="12"/>
      <c r="OE42" s="12"/>
      <c r="OF42" s="12"/>
      <c r="OG42" s="12"/>
      <c r="OH42" s="12"/>
      <c r="OI42" s="12"/>
      <c r="OJ42" s="12"/>
      <c r="OK42" s="12"/>
      <c r="OL42" s="12"/>
      <c r="OM42" s="12"/>
      <c r="ON42" s="12"/>
      <c r="OO42" s="12"/>
      <c r="OP42" s="12"/>
      <c r="OQ42" s="12"/>
      <c r="OR42" s="12"/>
      <c r="OS42" s="12"/>
      <c r="OT42" s="12"/>
      <c r="OU42" s="12"/>
      <c r="OV42" s="12"/>
      <c r="OW42" s="12"/>
      <c r="OX42" s="12"/>
      <c r="OY42" s="12"/>
      <c r="OZ42" s="12"/>
      <c r="PA42" s="12"/>
      <c r="PB42" s="12"/>
      <c r="PC42" s="12"/>
      <c r="PD42" s="12"/>
      <c r="PE42" s="12"/>
      <c r="PF42" s="12"/>
      <c r="PG42" s="12"/>
      <c r="PH42" s="12"/>
      <c r="PI42" s="12"/>
      <c r="PJ42" s="12"/>
      <c r="PK42" s="12"/>
      <c r="PL42" s="12"/>
      <c r="PM42" s="12"/>
      <c r="PN42" s="12"/>
      <c r="PO42" s="12"/>
      <c r="PP42" s="12"/>
      <c r="PQ42" s="12"/>
      <c r="PR42" s="12"/>
      <c r="PS42" s="12"/>
      <c r="PT42" s="12"/>
      <c r="PU42" s="12"/>
      <c r="PV42" s="12"/>
      <c r="PW42" s="12"/>
      <c r="PX42" s="12"/>
      <c r="PY42" s="12"/>
      <c r="PZ42" s="12"/>
      <c r="QA42" s="12"/>
      <c r="QB42" s="12"/>
      <c r="QC42" s="12"/>
      <c r="QD42" s="12"/>
      <c r="QE42" s="12"/>
      <c r="QF42" s="12"/>
      <c r="QG42" s="12"/>
      <c r="QH42" s="12"/>
      <c r="QI42" s="12"/>
      <c r="QJ42" s="12"/>
      <c r="QK42" s="12"/>
      <c r="QL42" s="12"/>
      <c r="QM42" s="12"/>
      <c r="QN42" s="12"/>
      <c r="QO42" s="12"/>
      <c r="QP42" s="12"/>
      <c r="QQ42" s="12"/>
      <c r="QR42" s="12"/>
      <c r="QS42" s="12"/>
      <c r="QT42" s="12"/>
      <c r="QU42" s="12"/>
      <c r="QV42" s="12"/>
      <c r="QW42" s="12"/>
      <c r="QX42" s="12"/>
      <c r="QY42" s="12"/>
      <c r="QZ42" s="12"/>
      <c r="RA42" s="12"/>
      <c r="RB42" s="12"/>
      <c r="RC42" s="12"/>
      <c r="RD42" s="12"/>
      <c r="RE42" s="12"/>
      <c r="RF42" s="12"/>
      <c r="RG42" s="12"/>
      <c r="RH42" s="12"/>
      <c r="RI42" s="12"/>
      <c r="RJ42" s="12"/>
      <c r="RK42" s="12"/>
      <c r="RL42" s="12"/>
      <c r="RM42" s="12"/>
      <c r="RN42" s="12"/>
      <c r="RO42" s="12"/>
      <c r="RP42" s="12"/>
      <c r="RQ42" s="12"/>
      <c r="RR42" s="12"/>
      <c r="RS42" s="12"/>
      <c r="RT42" s="12"/>
      <c r="RU42" s="12"/>
      <c r="RV42" s="12"/>
      <c r="RW42" s="12"/>
      <c r="RX42" s="12"/>
      <c r="RY42" s="12"/>
      <c r="RZ42" s="12"/>
      <c r="SA42" s="12"/>
      <c r="SB42" s="12"/>
      <c r="SC42" s="12"/>
      <c r="SD42" s="12"/>
      <c r="SE42" s="12"/>
      <c r="SF42" s="12"/>
      <c r="SG42" s="12"/>
      <c r="SH42" s="12"/>
      <c r="SI42" s="12"/>
      <c r="SJ42" s="12"/>
      <c r="SK42" s="12"/>
      <c r="SL42" s="12"/>
      <c r="SM42" s="12"/>
      <c r="SN42" s="12"/>
      <c r="SO42" s="12"/>
      <c r="SP42" s="12"/>
      <c r="SQ42" s="12"/>
      <c r="SR42" s="12"/>
      <c r="SS42" s="12"/>
      <c r="ST42" s="12"/>
      <c r="SU42" s="12"/>
      <c r="SV42" s="12"/>
      <c r="SW42" s="12"/>
      <c r="SX42" s="12"/>
      <c r="SY42" s="12"/>
      <c r="SZ42" s="12"/>
      <c r="TA42" s="12"/>
      <c r="TB42" s="12"/>
      <c r="TC42" s="12"/>
      <c r="TD42" s="12"/>
      <c r="TE42" s="12"/>
      <c r="TF42" s="12"/>
      <c r="TG42" s="12"/>
      <c r="TH42" s="12"/>
      <c r="TI42" s="12"/>
      <c r="TJ42" s="12"/>
      <c r="TK42" s="12"/>
      <c r="TL42" s="12"/>
      <c r="TM42" s="12"/>
      <c r="TN42" s="12"/>
      <c r="TO42" s="12"/>
      <c r="TP42" s="12"/>
      <c r="TQ42" s="12"/>
      <c r="TR42" s="12"/>
      <c r="TS42" s="12"/>
      <c r="TT42" s="12"/>
      <c r="TU42" s="12"/>
      <c r="TV42" s="12"/>
      <c r="TW42" s="12"/>
      <c r="TX42" s="12"/>
      <c r="TY42" s="12"/>
      <c r="TZ42" s="12"/>
      <c r="UA42" s="12"/>
      <c r="UB42" s="12"/>
      <c r="UC42" s="12"/>
      <c r="UD42" s="12"/>
      <c r="UE42" s="12"/>
      <c r="UF42" s="12"/>
      <c r="UG42" s="12"/>
      <c r="UH42" s="12"/>
      <c r="UI42" s="12"/>
      <c r="UJ42" s="12"/>
      <c r="UK42" s="12"/>
      <c r="UL42" s="12"/>
      <c r="UM42" s="12"/>
      <c r="UN42" s="12"/>
      <c r="UO42" s="12"/>
      <c r="UP42" s="12"/>
      <c r="UQ42" s="12"/>
      <c r="UR42" s="12"/>
      <c r="US42" s="12"/>
      <c r="UT42" s="12"/>
      <c r="UU42" s="12"/>
      <c r="UV42" s="12"/>
      <c r="UW42" s="12"/>
      <c r="UX42" s="12"/>
      <c r="UY42" s="12"/>
      <c r="UZ42" s="12"/>
      <c r="VA42" s="12"/>
      <c r="VB42" s="12"/>
      <c r="VC42" s="12"/>
      <c r="VD42" s="12"/>
      <c r="VE42" s="12"/>
      <c r="VF42" s="12"/>
      <c r="VG42" s="12"/>
      <c r="VH42" s="12"/>
      <c r="VI42" s="12"/>
      <c r="VJ42" s="12"/>
      <c r="VK42" s="12"/>
      <c r="VL42" s="12"/>
      <c r="VM42" s="12"/>
      <c r="VN42" s="12"/>
      <c r="VO42" s="12"/>
      <c r="VP42" s="12"/>
      <c r="VQ42" s="12"/>
      <c r="VR42" s="12"/>
      <c r="VS42" s="12"/>
      <c r="VT42" s="12"/>
      <c r="VU42" s="12"/>
      <c r="VV42" s="12"/>
      <c r="VW42" s="12"/>
      <c r="VX42" s="12"/>
      <c r="VY42" s="12"/>
      <c r="VZ42" s="12"/>
      <c r="WA42" s="12"/>
      <c r="WB42" s="12"/>
      <c r="WC42" s="12"/>
      <c r="WD42" s="12"/>
      <c r="WE42" s="12"/>
      <c r="WF42" s="12"/>
      <c r="WG42" s="12"/>
      <c r="WH42" s="12"/>
      <c r="WI42" s="12"/>
      <c r="WJ42" s="12"/>
      <c r="WK42" s="12"/>
      <c r="WL42" s="12"/>
      <c r="WM42" s="12"/>
      <c r="WN42" s="12"/>
      <c r="WO42" s="12"/>
      <c r="WP42" s="12"/>
      <c r="WQ42" s="12"/>
      <c r="WR42" s="12"/>
      <c r="WS42" s="12"/>
      <c r="WT42" s="12"/>
      <c r="WU42" s="12"/>
      <c r="WV42" s="12"/>
      <c r="WW42" s="12"/>
      <c r="WX42" s="12"/>
      <c r="WY42" s="12"/>
      <c r="WZ42" s="12"/>
      <c r="XA42" s="12"/>
      <c r="XB42" s="12"/>
      <c r="XC42" s="12"/>
      <c r="XD42" s="12"/>
      <c r="XE42" s="12"/>
      <c r="XF42" s="12"/>
      <c r="XG42" s="12"/>
      <c r="XH42" s="12"/>
      <c r="XI42" s="12"/>
      <c r="XJ42" s="12"/>
      <c r="XK42" s="12"/>
      <c r="XL42" s="12"/>
      <c r="XM42" s="12"/>
      <c r="XN42" s="12"/>
      <c r="XO42" s="12"/>
      <c r="XP42" s="12"/>
      <c r="XQ42" s="12"/>
      <c r="XR42" s="12"/>
      <c r="XS42" s="12"/>
      <c r="XT42" s="12"/>
      <c r="XU42" s="12"/>
      <c r="XV42" s="12"/>
      <c r="XW42" s="12"/>
      <c r="XX42" s="12"/>
      <c r="XY42" s="12"/>
      <c r="XZ42" s="12"/>
      <c r="YA42" s="12"/>
      <c r="YB42" s="12"/>
      <c r="YC42" s="12"/>
      <c r="YD42" s="12"/>
      <c r="YE42" s="12"/>
      <c r="YF42" s="12"/>
      <c r="YG42" s="12"/>
      <c r="YH42" s="12"/>
      <c r="YI42" s="12"/>
      <c r="YJ42" s="12"/>
      <c r="YK42" s="12"/>
      <c r="YL42" s="12"/>
      <c r="YM42" s="12"/>
      <c r="YN42" s="12"/>
      <c r="YO42" s="12"/>
      <c r="YP42" s="12"/>
      <c r="YQ42" s="12"/>
      <c r="YR42" s="12"/>
      <c r="YS42" s="12"/>
      <c r="YT42" s="12"/>
      <c r="YU42" s="12"/>
      <c r="YV42" s="12"/>
      <c r="YW42" s="12"/>
      <c r="YX42" s="12"/>
      <c r="YY42" s="12"/>
      <c r="YZ42" s="12"/>
      <c r="ZA42" s="12"/>
      <c r="ZB42" s="12"/>
      <c r="ZC42" s="12"/>
      <c r="ZD42" s="12"/>
      <c r="ZE42" s="12"/>
      <c r="ZF42" s="12"/>
      <c r="ZG42" s="12"/>
      <c r="ZH42" s="12"/>
      <c r="ZI42" s="12"/>
      <c r="ZJ42" s="12"/>
      <c r="ZK42" s="12"/>
      <c r="ZL42" s="12"/>
      <c r="ZM42" s="12"/>
      <c r="ZN42" s="12"/>
      <c r="ZO42" s="12"/>
      <c r="ZP42" s="12"/>
      <c r="ZQ42" s="12"/>
      <c r="ZR42" s="12"/>
      <c r="ZS42" s="12"/>
      <c r="ZT42" s="12"/>
      <c r="ZU42" s="12"/>
      <c r="ZV42" s="12"/>
      <c r="ZW42" s="12"/>
      <c r="ZX42" s="12"/>
      <c r="ZY42" s="12"/>
      <c r="ZZ42" s="12"/>
      <c r="AAA42" s="12"/>
      <c r="AAB42" s="12"/>
      <c r="AAC42" s="12"/>
      <c r="AAD42" s="12"/>
      <c r="AAE42" s="12"/>
      <c r="AAF42" s="12"/>
      <c r="AAG42" s="12"/>
      <c r="AAH42" s="12"/>
      <c r="AAI42" s="12"/>
      <c r="AAJ42" s="12"/>
      <c r="AAK42" s="12"/>
      <c r="AAL42" s="12"/>
      <c r="AAM42" s="12"/>
      <c r="AAN42" s="12"/>
      <c r="AAO42" s="12"/>
      <c r="AAP42" s="12"/>
      <c r="AAQ42" s="12"/>
      <c r="AAR42" s="12"/>
      <c r="AAS42" s="12"/>
      <c r="AAT42" s="12"/>
      <c r="AAU42" s="12"/>
      <c r="AAV42" s="12"/>
      <c r="AAW42" s="12"/>
      <c r="AAX42" s="12"/>
      <c r="AAY42" s="12"/>
      <c r="AAZ42" s="12"/>
      <c r="ABA42" s="12"/>
      <c r="ABB42" s="12"/>
      <c r="ABC42" s="12"/>
      <c r="ABD42" s="12"/>
      <c r="ABE42" s="12"/>
      <c r="ABF42" s="12"/>
      <c r="ABG42" s="12"/>
      <c r="ABH42" s="12"/>
      <c r="ABI42" s="12"/>
      <c r="ABJ42" s="12"/>
      <c r="ABK42" s="12"/>
      <c r="ABL42" s="12"/>
      <c r="ABM42" s="12"/>
      <c r="ABN42" s="12"/>
      <c r="ABO42" s="12"/>
      <c r="ABP42" s="12"/>
      <c r="ABQ42" s="12"/>
      <c r="ABR42" s="12"/>
      <c r="ABS42" s="12"/>
      <c r="ABT42" s="12"/>
      <c r="ABU42" s="12"/>
      <c r="ABV42" s="12"/>
      <c r="ABW42" s="12"/>
      <c r="ABX42" s="12"/>
      <c r="ABY42" s="12"/>
      <c r="ABZ42" s="12"/>
      <c r="ACA42" s="12"/>
      <c r="ACB42" s="12"/>
      <c r="ACC42" s="12"/>
      <c r="ACD42" s="12"/>
      <c r="ACE42" s="12"/>
      <c r="ACF42" s="12"/>
      <c r="ACG42" s="12"/>
      <c r="ACH42" s="12"/>
      <c r="ACI42" s="12"/>
      <c r="ACJ42" s="12"/>
      <c r="ACK42" s="12"/>
      <c r="ACL42" s="12"/>
      <c r="ACM42" s="12"/>
      <c r="ACN42" s="12"/>
      <c r="ACO42" s="12"/>
      <c r="ACP42" s="12"/>
      <c r="ACQ42" s="12"/>
      <c r="ACR42" s="12"/>
      <c r="ACS42" s="12"/>
      <c r="ACT42" s="12"/>
      <c r="ACU42" s="12"/>
      <c r="ACV42" s="12"/>
      <c r="ACW42" s="12"/>
      <c r="ACX42" s="12"/>
      <c r="ACY42" s="12"/>
      <c r="ACZ42" s="12"/>
      <c r="ADA42" s="12"/>
      <c r="ADB42" s="12"/>
      <c r="ADC42" s="12"/>
      <c r="ADD42" s="12"/>
      <c r="ADE42" s="12"/>
      <c r="ADF42" s="12"/>
      <c r="ADG42" s="12"/>
      <c r="ADH42" s="12"/>
      <c r="ADI42" s="12"/>
      <c r="ADJ42" s="12"/>
      <c r="ADK42" s="12"/>
      <c r="ADL42" s="12"/>
      <c r="ADM42" s="12"/>
      <c r="ADN42" s="12"/>
      <c r="ADO42" s="12"/>
      <c r="ADP42" s="12"/>
      <c r="ADQ42" s="12"/>
      <c r="ADR42" s="12"/>
      <c r="ADS42" s="12"/>
      <c r="ADT42" s="12"/>
      <c r="ADU42" s="12"/>
      <c r="ADV42" s="12"/>
      <c r="ADW42" s="12"/>
      <c r="ADX42" s="12"/>
      <c r="ADY42" s="12"/>
      <c r="ADZ42" s="12"/>
      <c r="AEA42" s="12"/>
      <c r="AEB42" s="12"/>
      <c r="AEC42" s="12"/>
      <c r="AED42" s="12"/>
      <c r="AEE42" s="12"/>
      <c r="AEF42" s="12"/>
      <c r="AEG42" s="12"/>
      <c r="AEH42" s="12"/>
      <c r="AEI42" s="12"/>
      <c r="AEJ42" s="12"/>
      <c r="AEK42" s="12"/>
      <c r="AEL42" s="12"/>
      <c r="AEM42" s="12"/>
      <c r="AEN42" s="12"/>
      <c r="AEO42" s="12"/>
      <c r="AEP42" s="12"/>
      <c r="AEQ42" s="12"/>
      <c r="AER42" s="12"/>
      <c r="AES42" s="12"/>
      <c r="AET42" s="12"/>
      <c r="AEU42" s="12"/>
      <c r="AEV42" s="12"/>
      <c r="AEW42" s="12"/>
      <c r="AEX42" s="12"/>
      <c r="AEY42" s="12"/>
      <c r="AEZ42" s="12"/>
      <c r="AFA42" s="12"/>
      <c r="AFB42" s="12"/>
      <c r="AFC42" s="12"/>
      <c r="AFD42" s="12"/>
      <c r="AFE42" s="12"/>
      <c r="AFF42" s="12"/>
      <c r="AFG42" s="12"/>
      <c r="AFH42" s="12"/>
      <c r="AFI42" s="12"/>
      <c r="AFJ42" s="12"/>
      <c r="AFK42" s="12"/>
      <c r="AFL42" s="12"/>
      <c r="AFM42" s="12"/>
      <c r="AFN42" s="12"/>
      <c r="AFO42" s="12"/>
      <c r="AFP42" s="12"/>
      <c r="AFQ42" s="12"/>
      <c r="AFR42" s="12"/>
      <c r="AFS42" s="12"/>
      <c r="AFT42" s="12"/>
      <c r="AFU42" s="12"/>
      <c r="AFV42" s="12"/>
      <c r="AFW42" s="12"/>
      <c r="AFX42" s="12"/>
      <c r="AFY42" s="12"/>
      <c r="AFZ42" s="12"/>
      <c r="AGA42" s="12"/>
      <c r="AGB42" s="12"/>
      <c r="AGC42" s="12"/>
      <c r="AGD42" s="12"/>
      <c r="AGE42" s="12"/>
      <c r="AGF42" s="12"/>
      <c r="AGG42" s="12"/>
      <c r="AGH42" s="12"/>
      <c r="AGI42" s="12"/>
      <c r="AGJ42" s="12"/>
      <c r="AGK42" s="12"/>
      <c r="AGL42" s="12"/>
      <c r="AGM42" s="12"/>
      <c r="AGN42" s="12"/>
      <c r="AGO42" s="12"/>
      <c r="AGP42" s="12"/>
      <c r="AGQ42" s="12"/>
      <c r="AGR42" s="12"/>
      <c r="AGS42" s="12"/>
      <c r="AGT42" s="12"/>
      <c r="AGU42" s="12"/>
      <c r="AGV42" s="12"/>
      <c r="AGW42" s="12"/>
      <c r="AGX42" s="12"/>
      <c r="AGY42" s="12"/>
      <c r="AGZ42" s="12"/>
      <c r="AHA42" s="12"/>
      <c r="AHB42" s="12"/>
      <c r="AHC42" s="12"/>
      <c r="AHD42" s="12"/>
      <c r="AHE42" s="12"/>
      <c r="AHF42" s="12"/>
      <c r="AHG42" s="12"/>
      <c r="AHH42" s="12"/>
      <c r="AHI42" s="12"/>
      <c r="AHJ42" s="12"/>
      <c r="AHK42" s="12"/>
      <c r="AHL42" s="12"/>
      <c r="AHM42" s="12"/>
      <c r="AHN42" s="12"/>
      <c r="AHO42" s="12"/>
      <c r="AHP42" s="12"/>
      <c r="AHQ42" s="12"/>
      <c r="AHR42" s="12"/>
      <c r="AHS42" s="12"/>
      <c r="AHT42" s="12"/>
      <c r="AHU42" s="12"/>
      <c r="AHV42" s="12"/>
      <c r="AHW42" s="12"/>
      <c r="AHX42" s="12"/>
      <c r="AHY42" s="12"/>
      <c r="AHZ42" s="12"/>
      <c r="AIA42" s="12"/>
      <c r="AIB42" s="12"/>
      <c r="AIC42" s="12"/>
      <c r="AID42" s="12"/>
      <c r="AIE42" s="12"/>
      <c r="AIF42" s="12"/>
      <c r="AIG42" s="12"/>
      <c r="AIH42" s="12"/>
      <c r="AII42" s="12"/>
      <c r="AIJ42" s="12"/>
      <c r="AIK42" s="12"/>
      <c r="AIL42" s="12"/>
      <c r="AIM42" s="12"/>
      <c r="AIN42" s="12"/>
      <c r="AIO42" s="12"/>
      <c r="AIP42" s="12"/>
      <c r="AIQ42" s="12"/>
      <c r="AIR42" s="12"/>
      <c r="AIS42" s="12"/>
      <c r="AIT42" s="12"/>
      <c r="AIU42" s="12"/>
      <c r="AIV42" s="12"/>
      <c r="AIW42" s="12"/>
      <c r="AIX42" s="12"/>
      <c r="AIY42" s="12"/>
      <c r="AIZ42" s="12"/>
      <c r="AJA42" s="12"/>
      <c r="AJB42" s="12"/>
      <c r="AJC42" s="12"/>
      <c r="AJD42" s="12"/>
      <c r="AJE42" s="12"/>
      <c r="AJF42" s="12"/>
      <c r="AJG42" s="12"/>
      <c r="AJH42" s="12"/>
      <c r="AJI42" s="12"/>
      <c r="AJJ42" s="12"/>
      <c r="AJK42" s="12"/>
      <c r="AJL42" s="12"/>
      <c r="AJM42" s="12"/>
      <c r="AJN42" s="12"/>
      <c r="AJO42" s="12"/>
      <c r="AJP42" s="12"/>
      <c r="AJQ42" s="12"/>
      <c r="AJR42" s="12"/>
      <c r="AJS42" s="12"/>
      <c r="AJT42" s="12"/>
      <c r="AJU42" s="12"/>
      <c r="AJV42" s="12"/>
      <c r="AJW42" s="12"/>
      <c r="AJX42" s="12"/>
      <c r="AJY42" s="12"/>
      <c r="AJZ42" s="12"/>
      <c r="AKA42" s="12"/>
      <c r="AKB42" s="12"/>
      <c r="AKC42" s="12"/>
      <c r="AKD42" s="12"/>
      <c r="AKE42" s="12"/>
      <c r="AKF42" s="12"/>
      <c r="AKG42" s="12"/>
      <c r="AKH42" s="12"/>
      <c r="AKI42" s="12"/>
      <c r="AKJ42" s="12"/>
      <c r="AKK42" s="12"/>
      <c r="AKL42" s="12"/>
      <c r="AKM42" s="12"/>
      <c r="AKN42" s="12"/>
      <c r="AKO42" s="12"/>
      <c r="AKP42" s="12"/>
      <c r="AKQ42" s="12"/>
      <c r="AKR42" s="12"/>
      <c r="AKS42" s="12"/>
      <c r="AKT42" s="12"/>
      <c r="AKU42" s="12"/>
      <c r="AKV42" s="12"/>
      <c r="AKW42" s="12"/>
      <c r="AKX42" s="12"/>
      <c r="AKY42" s="12"/>
      <c r="AKZ42" s="12"/>
      <c r="ALA42" s="12"/>
      <c r="ALB42" s="12"/>
      <c r="ALC42" s="12"/>
      <c r="ALD42" s="12"/>
      <c r="ALE42" s="12"/>
      <c r="ALF42" s="12"/>
      <c r="ALG42" s="12"/>
      <c r="ALH42" s="12"/>
      <c r="ALI42" s="12"/>
      <c r="ALJ42" s="12"/>
      <c r="ALK42" s="12"/>
      <c r="ALL42" s="12"/>
      <c r="ALM42" s="12"/>
      <c r="ALN42" s="12"/>
      <c r="ALO42" s="12"/>
      <c r="ALP42" s="12"/>
      <c r="ALQ42" s="12"/>
      <c r="ALR42" s="12"/>
      <c r="ALS42" s="12"/>
      <c r="ALT42" s="12"/>
      <c r="ALU42" s="12"/>
      <c r="ALV42" s="12"/>
      <c r="ALW42" s="12"/>
      <c r="ALX42" s="12"/>
      <c r="ALY42" s="12"/>
      <c r="ALZ42" s="12"/>
      <c r="AMA42" s="12"/>
      <c r="AMB42" s="12"/>
      <c r="AMC42" s="12"/>
      <c r="AMD42" s="12"/>
      <c r="AME42" s="12"/>
      <c r="AMF42" s="12"/>
      <c r="AMG42" s="12"/>
      <c r="AMH42" s="12"/>
      <c r="AMI42" s="12"/>
      <c r="AMJ42" s="12"/>
    </row>
    <row r="43" spans="1:1024">
      <c r="A43" s="157"/>
      <c r="B43" s="165" t="s">
        <v>143</v>
      </c>
      <c r="C43" s="152"/>
      <c r="D43" s="149"/>
      <c r="E43" s="161"/>
      <c r="F43" s="162"/>
      <c r="G43" s="149"/>
      <c r="H43" s="149"/>
      <c r="I43" s="149"/>
      <c r="J43" s="149"/>
      <c r="K43" s="149"/>
      <c r="L43" s="163"/>
      <c r="M43" s="12"/>
      <c r="N43" s="12"/>
      <c r="O43" s="164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  <c r="GF43" s="12"/>
      <c r="GG43" s="12"/>
      <c r="GH43" s="12"/>
      <c r="GI43" s="12"/>
      <c r="GJ43" s="12"/>
      <c r="GK43" s="12"/>
      <c r="GL43" s="12"/>
      <c r="GM43" s="12"/>
      <c r="GN43" s="12"/>
      <c r="GO43" s="12"/>
      <c r="GP43" s="12"/>
      <c r="GQ43" s="12"/>
      <c r="GR43" s="12"/>
      <c r="GS43" s="12"/>
      <c r="GT43" s="12"/>
      <c r="GU43" s="12"/>
      <c r="GV43" s="12"/>
      <c r="GW43" s="12"/>
      <c r="GX43" s="12"/>
      <c r="GY43" s="12"/>
      <c r="GZ43" s="12"/>
      <c r="HA43" s="12"/>
      <c r="HB43" s="12"/>
      <c r="HC43" s="12"/>
      <c r="HD43" s="12"/>
      <c r="HE43" s="12"/>
      <c r="HF43" s="12"/>
      <c r="HG43" s="12"/>
      <c r="HH43" s="12"/>
      <c r="HI43" s="12"/>
      <c r="HJ43" s="12"/>
      <c r="HK43" s="12"/>
      <c r="HL43" s="12"/>
      <c r="HM43" s="12"/>
      <c r="HN43" s="12"/>
      <c r="HO43" s="12"/>
      <c r="HP43" s="12"/>
      <c r="HQ43" s="12"/>
      <c r="HR43" s="12"/>
      <c r="HS43" s="12"/>
      <c r="HT43" s="12"/>
      <c r="HU43" s="12"/>
      <c r="HV43" s="12"/>
      <c r="HW43" s="12"/>
      <c r="HX43" s="12"/>
      <c r="HY43" s="12"/>
      <c r="HZ43" s="12"/>
      <c r="IA43" s="12"/>
      <c r="IB43" s="12"/>
      <c r="IC43" s="12"/>
      <c r="ID43" s="12"/>
      <c r="IE43" s="12"/>
      <c r="IF43" s="12"/>
      <c r="IG43" s="12"/>
      <c r="IH43" s="12"/>
      <c r="II43" s="12"/>
      <c r="IJ43" s="12"/>
      <c r="IK43" s="12"/>
      <c r="IL43" s="12"/>
      <c r="IM43" s="12"/>
      <c r="IN43" s="12"/>
      <c r="IO43" s="12"/>
      <c r="IP43" s="12"/>
      <c r="IQ43" s="12"/>
      <c r="IR43" s="12"/>
      <c r="IS43" s="12"/>
      <c r="IT43" s="12"/>
      <c r="IU43" s="12"/>
      <c r="IV43" s="12"/>
      <c r="IW43" s="12"/>
      <c r="IX43" s="12"/>
      <c r="IY43" s="12"/>
      <c r="IZ43" s="12"/>
      <c r="JA43" s="12"/>
      <c r="JB43" s="12"/>
      <c r="JC43" s="12"/>
      <c r="JD43" s="12"/>
      <c r="JE43" s="12"/>
      <c r="JF43" s="12"/>
      <c r="JG43" s="12"/>
      <c r="JH43" s="12"/>
      <c r="JI43" s="12"/>
      <c r="JJ43" s="12"/>
      <c r="JK43" s="12"/>
      <c r="JL43" s="12"/>
      <c r="JM43" s="12"/>
      <c r="JN43" s="12"/>
      <c r="JO43" s="12"/>
      <c r="JP43" s="12"/>
      <c r="JQ43" s="12"/>
      <c r="JR43" s="12"/>
      <c r="JS43" s="12"/>
      <c r="JT43" s="12"/>
      <c r="JU43" s="12"/>
      <c r="JV43" s="12"/>
      <c r="JW43" s="12"/>
      <c r="JX43" s="12"/>
      <c r="JY43" s="12"/>
      <c r="JZ43" s="12"/>
      <c r="KA43" s="12"/>
      <c r="KB43" s="12"/>
      <c r="KC43" s="12"/>
      <c r="KD43" s="12"/>
      <c r="KE43" s="12"/>
      <c r="KF43" s="12"/>
      <c r="KG43" s="12"/>
      <c r="KH43" s="12"/>
      <c r="KI43" s="12"/>
      <c r="KJ43" s="12"/>
      <c r="KK43" s="12"/>
      <c r="KL43" s="12"/>
      <c r="KM43" s="12"/>
      <c r="KN43" s="12"/>
      <c r="KO43" s="12"/>
      <c r="KP43" s="12"/>
      <c r="KQ43" s="12"/>
      <c r="KR43" s="12"/>
      <c r="KS43" s="12"/>
      <c r="KT43" s="12"/>
      <c r="KU43" s="12"/>
      <c r="KV43" s="12"/>
      <c r="KW43" s="12"/>
      <c r="KX43" s="12"/>
      <c r="KY43" s="12"/>
      <c r="KZ43" s="12"/>
      <c r="LA43" s="12"/>
      <c r="LB43" s="12"/>
      <c r="LC43" s="12"/>
      <c r="LD43" s="12"/>
      <c r="LE43" s="12"/>
      <c r="LF43" s="12"/>
      <c r="LG43" s="12"/>
      <c r="LH43" s="12"/>
      <c r="LI43" s="12"/>
      <c r="LJ43" s="12"/>
      <c r="LK43" s="12"/>
      <c r="LL43" s="12"/>
      <c r="LM43" s="12"/>
      <c r="LN43" s="12"/>
      <c r="LO43" s="12"/>
      <c r="LP43" s="12"/>
      <c r="LQ43" s="12"/>
      <c r="LR43" s="12"/>
      <c r="LS43" s="12"/>
      <c r="LT43" s="12"/>
      <c r="LU43" s="12"/>
      <c r="LV43" s="12"/>
      <c r="LW43" s="12"/>
      <c r="LX43" s="12"/>
      <c r="LY43" s="12"/>
      <c r="LZ43" s="12"/>
      <c r="MA43" s="12"/>
      <c r="MB43" s="12"/>
      <c r="MC43" s="12"/>
      <c r="MD43" s="12"/>
      <c r="ME43" s="12"/>
      <c r="MF43" s="12"/>
      <c r="MG43" s="12"/>
      <c r="MH43" s="12"/>
      <c r="MI43" s="12"/>
      <c r="MJ43" s="12"/>
      <c r="MK43" s="12"/>
      <c r="ML43" s="12"/>
      <c r="MM43" s="12"/>
      <c r="MN43" s="12"/>
      <c r="MO43" s="12"/>
      <c r="MP43" s="12"/>
      <c r="MQ43" s="12"/>
      <c r="MR43" s="12"/>
      <c r="MS43" s="12"/>
      <c r="MT43" s="12"/>
      <c r="MU43" s="12"/>
      <c r="MV43" s="12"/>
      <c r="MW43" s="12"/>
      <c r="MX43" s="12"/>
      <c r="MY43" s="12"/>
      <c r="MZ43" s="12"/>
      <c r="NA43" s="12"/>
      <c r="NB43" s="12"/>
      <c r="NC43" s="12"/>
      <c r="ND43" s="12"/>
      <c r="NE43" s="12"/>
      <c r="NF43" s="12"/>
      <c r="NG43" s="12"/>
      <c r="NH43" s="12"/>
      <c r="NI43" s="12"/>
      <c r="NJ43" s="12"/>
      <c r="NK43" s="12"/>
      <c r="NL43" s="12"/>
      <c r="NM43" s="12"/>
      <c r="NN43" s="12"/>
      <c r="NO43" s="12"/>
      <c r="NP43" s="12"/>
      <c r="NQ43" s="12"/>
      <c r="NR43" s="12"/>
      <c r="NS43" s="12"/>
      <c r="NT43" s="12"/>
      <c r="NU43" s="12"/>
      <c r="NV43" s="12"/>
      <c r="NW43" s="12"/>
      <c r="NX43" s="12"/>
      <c r="NY43" s="12"/>
      <c r="NZ43" s="12"/>
      <c r="OA43" s="12"/>
      <c r="OB43" s="12"/>
      <c r="OC43" s="12"/>
      <c r="OD43" s="12"/>
      <c r="OE43" s="12"/>
      <c r="OF43" s="12"/>
      <c r="OG43" s="12"/>
      <c r="OH43" s="12"/>
      <c r="OI43" s="12"/>
      <c r="OJ43" s="12"/>
      <c r="OK43" s="12"/>
      <c r="OL43" s="12"/>
      <c r="OM43" s="12"/>
      <c r="ON43" s="12"/>
      <c r="OO43" s="12"/>
      <c r="OP43" s="12"/>
      <c r="OQ43" s="12"/>
      <c r="OR43" s="12"/>
      <c r="OS43" s="12"/>
      <c r="OT43" s="12"/>
      <c r="OU43" s="12"/>
      <c r="OV43" s="12"/>
      <c r="OW43" s="12"/>
      <c r="OX43" s="12"/>
      <c r="OY43" s="12"/>
      <c r="OZ43" s="12"/>
      <c r="PA43" s="12"/>
      <c r="PB43" s="12"/>
      <c r="PC43" s="12"/>
      <c r="PD43" s="12"/>
      <c r="PE43" s="12"/>
      <c r="PF43" s="12"/>
      <c r="PG43" s="12"/>
      <c r="PH43" s="12"/>
      <c r="PI43" s="12"/>
      <c r="PJ43" s="12"/>
      <c r="PK43" s="12"/>
      <c r="PL43" s="12"/>
      <c r="PM43" s="12"/>
      <c r="PN43" s="12"/>
      <c r="PO43" s="12"/>
      <c r="PP43" s="12"/>
      <c r="PQ43" s="12"/>
      <c r="PR43" s="12"/>
      <c r="PS43" s="12"/>
      <c r="PT43" s="12"/>
      <c r="PU43" s="12"/>
      <c r="PV43" s="12"/>
      <c r="PW43" s="12"/>
      <c r="PX43" s="12"/>
      <c r="PY43" s="12"/>
      <c r="PZ43" s="12"/>
      <c r="QA43" s="12"/>
      <c r="QB43" s="12"/>
      <c r="QC43" s="12"/>
      <c r="QD43" s="12"/>
      <c r="QE43" s="12"/>
      <c r="QF43" s="12"/>
      <c r="QG43" s="12"/>
      <c r="QH43" s="12"/>
      <c r="QI43" s="12"/>
      <c r="QJ43" s="12"/>
      <c r="QK43" s="12"/>
      <c r="QL43" s="12"/>
      <c r="QM43" s="12"/>
      <c r="QN43" s="12"/>
      <c r="QO43" s="12"/>
      <c r="QP43" s="12"/>
      <c r="QQ43" s="12"/>
      <c r="QR43" s="12"/>
      <c r="QS43" s="12"/>
      <c r="QT43" s="12"/>
      <c r="QU43" s="12"/>
      <c r="QV43" s="12"/>
      <c r="QW43" s="12"/>
      <c r="QX43" s="12"/>
      <c r="QY43" s="12"/>
      <c r="QZ43" s="12"/>
      <c r="RA43" s="12"/>
      <c r="RB43" s="12"/>
      <c r="RC43" s="12"/>
      <c r="RD43" s="12"/>
      <c r="RE43" s="12"/>
      <c r="RF43" s="12"/>
      <c r="RG43" s="12"/>
      <c r="RH43" s="12"/>
      <c r="RI43" s="12"/>
      <c r="RJ43" s="12"/>
      <c r="RK43" s="12"/>
      <c r="RL43" s="12"/>
      <c r="RM43" s="12"/>
      <c r="RN43" s="12"/>
      <c r="RO43" s="12"/>
      <c r="RP43" s="12"/>
      <c r="RQ43" s="12"/>
      <c r="RR43" s="12"/>
      <c r="RS43" s="12"/>
      <c r="RT43" s="12"/>
      <c r="RU43" s="12"/>
      <c r="RV43" s="12"/>
      <c r="RW43" s="12"/>
      <c r="RX43" s="12"/>
      <c r="RY43" s="12"/>
      <c r="RZ43" s="12"/>
      <c r="SA43" s="12"/>
      <c r="SB43" s="12"/>
      <c r="SC43" s="12"/>
      <c r="SD43" s="12"/>
      <c r="SE43" s="12"/>
      <c r="SF43" s="12"/>
      <c r="SG43" s="12"/>
      <c r="SH43" s="12"/>
      <c r="SI43" s="12"/>
      <c r="SJ43" s="12"/>
      <c r="SK43" s="12"/>
      <c r="SL43" s="12"/>
      <c r="SM43" s="12"/>
      <c r="SN43" s="12"/>
      <c r="SO43" s="12"/>
      <c r="SP43" s="12"/>
      <c r="SQ43" s="12"/>
      <c r="SR43" s="12"/>
      <c r="SS43" s="12"/>
      <c r="ST43" s="12"/>
      <c r="SU43" s="12"/>
      <c r="SV43" s="12"/>
      <c r="SW43" s="12"/>
      <c r="SX43" s="12"/>
      <c r="SY43" s="12"/>
      <c r="SZ43" s="12"/>
      <c r="TA43" s="12"/>
      <c r="TB43" s="12"/>
      <c r="TC43" s="12"/>
      <c r="TD43" s="12"/>
      <c r="TE43" s="12"/>
      <c r="TF43" s="12"/>
      <c r="TG43" s="12"/>
      <c r="TH43" s="12"/>
      <c r="TI43" s="12"/>
      <c r="TJ43" s="12"/>
      <c r="TK43" s="12"/>
      <c r="TL43" s="12"/>
      <c r="TM43" s="12"/>
      <c r="TN43" s="12"/>
      <c r="TO43" s="12"/>
      <c r="TP43" s="12"/>
      <c r="TQ43" s="12"/>
      <c r="TR43" s="12"/>
      <c r="TS43" s="12"/>
      <c r="TT43" s="12"/>
      <c r="TU43" s="12"/>
      <c r="TV43" s="12"/>
      <c r="TW43" s="12"/>
      <c r="TX43" s="12"/>
      <c r="TY43" s="12"/>
      <c r="TZ43" s="12"/>
      <c r="UA43" s="12"/>
      <c r="UB43" s="12"/>
      <c r="UC43" s="12"/>
      <c r="UD43" s="12"/>
      <c r="UE43" s="12"/>
      <c r="UF43" s="12"/>
      <c r="UG43" s="12"/>
      <c r="UH43" s="12"/>
      <c r="UI43" s="12"/>
      <c r="UJ43" s="12"/>
      <c r="UK43" s="12"/>
      <c r="UL43" s="12"/>
      <c r="UM43" s="12"/>
      <c r="UN43" s="12"/>
      <c r="UO43" s="12"/>
      <c r="UP43" s="12"/>
      <c r="UQ43" s="12"/>
      <c r="UR43" s="12"/>
      <c r="US43" s="12"/>
      <c r="UT43" s="12"/>
      <c r="UU43" s="12"/>
      <c r="UV43" s="12"/>
      <c r="UW43" s="12"/>
      <c r="UX43" s="12"/>
      <c r="UY43" s="12"/>
      <c r="UZ43" s="12"/>
      <c r="VA43" s="12"/>
      <c r="VB43" s="12"/>
      <c r="VC43" s="12"/>
      <c r="VD43" s="12"/>
      <c r="VE43" s="12"/>
      <c r="VF43" s="12"/>
      <c r="VG43" s="12"/>
      <c r="VH43" s="12"/>
      <c r="VI43" s="12"/>
      <c r="VJ43" s="12"/>
      <c r="VK43" s="12"/>
      <c r="VL43" s="12"/>
      <c r="VM43" s="12"/>
      <c r="VN43" s="12"/>
      <c r="VO43" s="12"/>
      <c r="VP43" s="12"/>
      <c r="VQ43" s="12"/>
      <c r="VR43" s="12"/>
      <c r="VS43" s="12"/>
      <c r="VT43" s="12"/>
      <c r="VU43" s="12"/>
      <c r="VV43" s="12"/>
      <c r="VW43" s="12"/>
      <c r="VX43" s="12"/>
      <c r="VY43" s="12"/>
      <c r="VZ43" s="12"/>
      <c r="WA43" s="12"/>
      <c r="WB43" s="12"/>
      <c r="WC43" s="12"/>
      <c r="WD43" s="12"/>
      <c r="WE43" s="12"/>
      <c r="WF43" s="12"/>
      <c r="WG43" s="12"/>
      <c r="WH43" s="12"/>
      <c r="WI43" s="12"/>
      <c r="WJ43" s="12"/>
      <c r="WK43" s="12"/>
      <c r="WL43" s="12"/>
      <c r="WM43" s="12"/>
      <c r="WN43" s="12"/>
      <c r="WO43" s="12"/>
      <c r="WP43" s="12"/>
      <c r="WQ43" s="12"/>
      <c r="WR43" s="12"/>
      <c r="WS43" s="12"/>
      <c r="WT43" s="12"/>
      <c r="WU43" s="12"/>
      <c r="WV43" s="12"/>
      <c r="WW43" s="12"/>
      <c r="WX43" s="12"/>
      <c r="WY43" s="12"/>
      <c r="WZ43" s="12"/>
      <c r="XA43" s="12"/>
      <c r="XB43" s="12"/>
      <c r="XC43" s="12"/>
      <c r="XD43" s="12"/>
      <c r="XE43" s="12"/>
      <c r="XF43" s="12"/>
      <c r="XG43" s="12"/>
      <c r="XH43" s="12"/>
      <c r="XI43" s="12"/>
      <c r="XJ43" s="12"/>
      <c r="XK43" s="12"/>
      <c r="XL43" s="12"/>
      <c r="XM43" s="12"/>
      <c r="XN43" s="12"/>
      <c r="XO43" s="12"/>
      <c r="XP43" s="12"/>
      <c r="XQ43" s="12"/>
      <c r="XR43" s="12"/>
      <c r="XS43" s="12"/>
      <c r="XT43" s="12"/>
      <c r="XU43" s="12"/>
      <c r="XV43" s="12"/>
      <c r="XW43" s="12"/>
      <c r="XX43" s="12"/>
      <c r="XY43" s="12"/>
      <c r="XZ43" s="12"/>
      <c r="YA43" s="12"/>
      <c r="YB43" s="12"/>
      <c r="YC43" s="12"/>
      <c r="YD43" s="12"/>
      <c r="YE43" s="12"/>
      <c r="YF43" s="12"/>
      <c r="YG43" s="12"/>
      <c r="YH43" s="12"/>
      <c r="YI43" s="12"/>
      <c r="YJ43" s="12"/>
      <c r="YK43" s="12"/>
      <c r="YL43" s="12"/>
      <c r="YM43" s="12"/>
      <c r="YN43" s="12"/>
      <c r="YO43" s="12"/>
      <c r="YP43" s="12"/>
      <c r="YQ43" s="12"/>
      <c r="YR43" s="12"/>
      <c r="YS43" s="12"/>
      <c r="YT43" s="12"/>
      <c r="YU43" s="12"/>
      <c r="YV43" s="12"/>
      <c r="YW43" s="12"/>
      <c r="YX43" s="12"/>
      <c r="YY43" s="12"/>
      <c r="YZ43" s="12"/>
      <c r="ZA43" s="12"/>
      <c r="ZB43" s="12"/>
      <c r="ZC43" s="12"/>
      <c r="ZD43" s="12"/>
      <c r="ZE43" s="12"/>
      <c r="ZF43" s="12"/>
      <c r="ZG43" s="12"/>
      <c r="ZH43" s="12"/>
      <c r="ZI43" s="12"/>
      <c r="ZJ43" s="12"/>
      <c r="ZK43" s="12"/>
      <c r="ZL43" s="12"/>
      <c r="ZM43" s="12"/>
      <c r="ZN43" s="12"/>
      <c r="ZO43" s="12"/>
      <c r="ZP43" s="12"/>
      <c r="ZQ43" s="12"/>
      <c r="ZR43" s="12"/>
      <c r="ZS43" s="12"/>
      <c r="ZT43" s="12"/>
      <c r="ZU43" s="12"/>
      <c r="ZV43" s="12"/>
      <c r="ZW43" s="12"/>
      <c r="ZX43" s="12"/>
      <c r="ZY43" s="12"/>
      <c r="ZZ43" s="12"/>
      <c r="AAA43" s="12"/>
      <c r="AAB43" s="12"/>
      <c r="AAC43" s="12"/>
      <c r="AAD43" s="12"/>
      <c r="AAE43" s="12"/>
      <c r="AAF43" s="12"/>
      <c r="AAG43" s="12"/>
      <c r="AAH43" s="12"/>
      <c r="AAI43" s="12"/>
      <c r="AAJ43" s="12"/>
      <c r="AAK43" s="12"/>
      <c r="AAL43" s="12"/>
      <c r="AAM43" s="12"/>
      <c r="AAN43" s="12"/>
      <c r="AAO43" s="12"/>
      <c r="AAP43" s="12"/>
      <c r="AAQ43" s="12"/>
      <c r="AAR43" s="12"/>
      <c r="AAS43" s="12"/>
      <c r="AAT43" s="12"/>
      <c r="AAU43" s="12"/>
      <c r="AAV43" s="12"/>
      <c r="AAW43" s="12"/>
      <c r="AAX43" s="12"/>
      <c r="AAY43" s="12"/>
      <c r="AAZ43" s="12"/>
      <c r="ABA43" s="12"/>
      <c r="ABB43" s="12"/>
      <c r="ABC43" s="12"/>
      <c r="ABD43" s="12"/>
      <c r="ABE43" s="12"/>
      <c r="ABF43" s="12"/>
      <c r="ABG43" s="12"/>
      <c r="ABH43" s="12"/>
      <c r="ABI43" s="12"/>
      <c r="ABJ43" s="12"/>
      <c r="ABK43" s="12"/>
      <c r="ABL43" s="12"/>
      <c r="ABM43" s="12"/>
      <c r="ABN43" s="12"/>
      <c r="ABO43" s="12"/>
      <c r="ABP43" s="12"/>
      <c r="ABQ43" s="12"/>
      <c r="ABR43" s="12"/>
      <c r="ABS43" s="12"/>
      <c r="ABT43" s="12"/>
      <c r="ABU43" s="12"/>
      <c r="ABV43" s="12"/>
      <c r="ABW43" s="12"/>
      <c r="ABX43" s="12"/>
      <c r="ABY43" s="12"/>
      <c r="ABZ43" s="12"/>
      <c r="ACA43" s="12"/>
      <c r="ACB43" s="12"/>
      <c r="ACC43" s="12"/>
      <c r="ACD43" s="12"/>
      <c r="ACE43" s="12"/>
      <c r="ACF43" s="12"/>
      <c r="ACG43" s="12"/>
      <c r="ACH43" s="12"/>
      <c r="ACI43" s="12"/>
      <c r="ACJ43" s="12"/>
      <c r="ACK43" s="12"/>
      <c r="ACL43" s="12"/>
      <c r="ACM43" s="12"/>
      <c r="ACN43" s="12"/>
      <c r="ACO43" s="12"/>
      <c r="ACP43" s="12"/>
      <c r="ACQ43" s="12"/>
      <c r="ACR43" s="12"/>
      <c r="ACS43" s="12"/>
      <c r="ACT43" s="12"/>
      <c r="ACU43" s="12"/>
      <c r="ACV43" s="12"/>
      <c r="ACW43" s="12"/>
      <c r="ACX43" s="12"/>
      <c r="ACY43" s="12"/>
      <c r="ACZ43" s="12"/>
      <c r="ADA43" s="12"/>
      <c r="ADB43" s="12"/>
      <c r="ADC43" s="12"/>
      <c r="ADD43" s="12"/>
      <c r="ADE43" s="12"/>
      <c r="ADF43" s="12"/>
      <c r="ADG43" s="12"/>
      <c r="ADH43" s="12"/>
      <c r="ADI43" s="12"/>
      <c r="ADJ43" s="12"/>
      <c r="ADK43" s="12"/>
      <c r="ADL43" s="12"/>
      <c r="ADM43" s="12"/>
      <c r="ADN43" s="12"/>
      <c r="ADO43" s="12"/>
      <c r="ADP43" s="12"/>
      <c r="ADQ43" s="12"/>
      <c r="ADR43" s="12"/>
      <c r="ADS43" s="12"/>
      <c r="ADT43" s="12"/>
      <c r="ADU43" s="12"/>
      <c r="ADV43" s="12"/>
      <c r="ADW43" s="12"/>
      <c r="ADX43" s="12"/>
      <c r="ADY43" s="12"/>
      <c r="ADZ43" s="12"/>
      <c r="AEA43" s="12"/>
      <c r="AEB43" s="12"/>
      <c r="AEC43" s="12"/>
      <c r="AED43" s="12"/>
      <c r="AEE43" s="12"/>
      <c r="AEF43" s="12"/>
      <c r="AEG43" s="12"/>
      <c r="AEH43" s="12"/>
      <c r="AEI43" s="12"/>
      <c r="AEJ43" s="12"/>
      <c r="AEK43" s="12"/>
      <c r="AEL43" s="12"/>
      <c r="AEM43" s="12"/>
      <c r="AEN43" s="12"/>
      <c r="AEO43" s="12"/>
      <c r="AEP43" s="12"/>
      <c r="AEQ43" s="12"/>
      <c r="AER43" s="12"/>
      <c r="AES43" s="12"/>
      <c r="AET43" s="12"/>
      <c r="AEU43" s="12"/>
      <c r="AEV43" s="12"/>
      <c r="AEW43" s="12"/>
      <c r="AEX43" s="12"/>
      <c r="AEY43" s="12"/>
      <c r="AEZ43" s="12"/>
      <c r="AFA43" s="12"/>
      <c r="AFB43" s="12"/>
      <c r="AFC43" s="12"/>
      <c r="AFD43" s="12"/>
      <c r="AFE43" s="12"/>
      <c r="AFF43" s="12"/>
      <c r="AFG43" s="12"/>
      <c r="AFH43" s="12"/>
      <c r="AFI43" s="12"/>
      <c r="AFJ43" s="12"/>
      <c r="AFK43" s="12"/>
      <c r="AFL43" s="12"/>
      <c r="AFM43" s="12"/>
      <c r="AFN43" s="12"/>
      <c r="AFO43" s="12"/>
      <c r="AFP43" s="12"/>
      <c r="AFQ43" s="12"/>
      <c r="AFR43" s="12"/>
      <c r="AFS43" s="12"/>
      <c r="AFT43" s="12"/>
      <c r="AFU43" s="12"/>
      <c r="AFV43" s="12"/>
      <c r="AFW43" s="12"/>
      <c r="AFX43" s="12"/>
      <c r="AFY43" s="12"/>
      <c r="AFZ43" s="12"/>
      <c r="AGA43" s="12"/>
      <c r="AGB43" s="12"/>
      <c r="AGC43" s="12"/>
      <c r="AGD43" s="12"/>
      <c r="AGE43" s="12"/>
      <c r="AGF43" s="12"/>
      <c r="AGG43" s="12"/>
      <c r="AGH43" s="12"/>
      <c r="AGI43" s="12"/>
      <c r="AGJ43" s="12"/>
      <c r="AGK43" s="12"/>
      <c r="AGL43" s="12"/>
      <c r="AGM43" s="12"/>
      <c r="AGN43" s="12"/>
      <c r="AGO43" s="12"/>
      <c r="AGP43" s="12"/>
      <c r="AGQ43" s="12"/>
      <c r="AGR43" s="12"/>
      <c r="AGS43" s="12"/>
      <c r="AGT43" s="12"/>
      <c r="AGU43" s="12"/>
      <c r="AGV43" s="12"/>
      <c r="AGW43" s="12"/>
      <c r="AGX43" s="12"/>
      <c r="AGY43" s="12"/>
      <c r="AGZ43" s="12"/>
      <c r="AHA43" s="12"/>
      <c r="AHB43" s="12"/>
      <c r="AHC43" s="12"/>
      <c r="AHD43" s="12"/>
      <c r="AHE43" s="12"/>
      <c r="AHF43" s="12"/>
      <c r="AHG43" s="12"/>
      <c r="AHH43" s="12"/>
      <c r="AHI43" s="12"/>
      <c r="AHJ43" s="12"/>
      <c r="AHK43" s="12"/>
      <c r="AHL43" s="12"/>
      <c r="AHM43" s="12"/>
      <c r="AHN43" s="12"/>
      <c r="AHO43" s="12"/>
      <c r="AHP43" s="12"/>
      <c r="AHQ43" s="12"/>
      <c r="AHR43" s="12"/>
      <c r="AHS43" s="12"/>
      <c r="AHT43" s="12"/>
      <c r="AHU43" s="12"/>
      <c r="AHV43" s="12"/>
      <c r="AHW43" s="12"/>
      <c r="AHX43" s="12"/>
      <c r="AHY43" s="12"/>
      <c r="AHZ43" s="12"/>
      <c r="AIA43" s="12"/>
      <c r="AIB43" s="12"/>
      <c r="AIC43" s="12"/>
      <c r="AID43" s="12"/>
      <c r="AIE43" s="12"/>
      <c r="AIF43" s="12"/>
      <c r="AIG43" s="12"/>
      <c r="AIH43" s="12"/>
      <c r="AII43" s="12"/>
      <c r="AIJ43" s="12"/>
      <c r="AIK43" s="12"/>
      <c r="AIL43" s="12"/>
      <c r="AIM43" s="12"/>
      <c r="AIN43" s="12"/>
      <c r="AIO43" s="12"/>
      <c r="AIP43" s="12"/>
      <c r="AIQ43" s="12"/>
      <c r="AIR43" s="12"/>
      <c r="AIS43" s="12"/>
      <c r="AIT43" s="12"/>
      <c r="AIU43" s="12"/>
      <c r="AIV43" s="12"/>
      <c r="AIW43" s="12"/>
      <c r="AIX43" s="12"/>
      <c r="AIY43" s="12"/>
      <c r="AIZ43" s="12"/>
      <c r="AJA43" s="12"/>
      <c r="AJB43" s="12"/>
      <c r="AJC43" s="12"/>
      <c r="AJD43" s="12"/>
      <c r="AJE43" s="12"/>
      <c r="AJF43" s="12"/>
      <c r="AJG43" s="12"/>
      <c r="AJH43" s="12"/>
      <c r="AJI43" s="12"/>
      <c r="AJJ43" s="12"/>
      <c r="AJK43" s="12"/>
      <c r="AJL43" s="12"/>
      <c r="AJM43" s="12"/>
      <c r="AJN43" s="12"/>
      <c r="AJO43" s="12"/>
      <c r="AJP43" s="12"/>
      <c r="AJQ43" s="12"/>
      <c r="AJR43" s="12"/>
      <c r="AJS43" s="12"/>
      <c r="AJT43" s="12"/>
      <c r="AJU43" s="12"/>
      <c r="AJV43" s="12"/>
      <c r="AJW43" s="12"/>
      <c r="AJX43" s="12"/>
      <c r="AJY43" s="12"/>
      <c r="AJZ43" s="12"/>
      <c r="AKA43" s="12"/>
      <c r="AKB43" s="12"/>
      <c r="AKC43" s="12"/>
      <c r="AKD43" s="12"/>
      <c r="AKE43" s="12"/>
      <c r="AKF43" s="12"/>
      <c r="AKG43" s="12"/>
      <c r="AKH43" s="12"/>
      <c r="AKI43" s="12"/>
      <c r="AKJ43" s="12"/>
      <c r="AKK43" s="12"/>
      <c r="AKL43" s="12"/>
      <c r="AKM43" s="12"/>
      <c r="AKN43" s="12"/>
      <c r="AKO43" s="12"/>
      <c r="AKP43" s="12"/>
      <c r="AKQ43" s="12"/>
      <c r="AKR43" s="12"/>
      <c r="AKS43" s="12"/>
      <c r="AKT43" s="12"/>
      <c r="AKU43" s="12"/>
      <c r="AKV43" s="12"/>
      <c r="AKW43" s="12"/>
      <c r="AKX43" s="12"/>
      <c r="AKY43" s="12"/>
      <c r="AKZ43" s="12"/>
      <c r="ALA43" s="12"/>
      <c r="ALB43" s="12"/>
      <c r="ALC43" s="12"/>
      <c r="ALD43" s="12"/>
      <c r="ALE43" s="12"/>
      <c r="ALF43" s="12"/>
      <c r="ALG43" s="12"/>
      <c r="ALH43" s="12"/>
      <c r="ALI43" s="12"/>
      <c r="ALJ43" s="12"/>
      <c r="ALK43" s="12"/>
      <c r="ALL43" s="12"/>
      <c r="ALM43" s="12"/>
      <c r="ALN43" s="12"/>
      <c r="ALO43" s="12"/>
      <c r="ALP43" s="12"/>
      <c r="ALQ43" s="12"/>
      <c r="ALR43" s="12"/>
      <c r="ALS43" s="12"/>
      <c r="ALT43" s="12"/>
      <c r="ALU43" s="12"/>
      <c r="ALV43" s="12"/>
      <c r="ALW43" s="12"/>
      <c r="ALX43" s="12"/>
      <c r="ALY43" s="12"/>
      <c r="ALZ43" s="12"/>
      <c r="AMA43" s="12"/>
      <c r="AMB43" s="12"/>
      <c r="AMC43" s="12"/>
      <c r="AMD43" s="12"/>
      <c r="AME43" s="12"/>
      <c r="AMF43" s="12"/>
      <c r="AMG43" s="12"/>
      <c r="AMH43" s="12"/>
      <c r="AMI43" s="12"/>
      <c r="AMJ43" s="12"/>
    </row>
    <row r="44" spans="1:1024">
      <c r="A44" s="157"/>
      <c r="B44" s="165" t="s">
        <v>164</v>
      </c>
      <c r="C44" s="152"/>
      <c r="D44" s="149"/>
      <c r="E44" s="161"/>
      <c r="F44" s="162"/>
      <c r="G44" s="149"/>
      <c r="H44" s="149"/>
      <c r="I44" s="149"/>
      <c r="J44" s="149"/>
      <c r="K44" s="149"/>
      <c r="L44" s="163"/>
      <c r="M44" s="12"/>
      <c r="N44" s="12"/>
      <c r="O44" s="164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  <c r="FF44" s="12"/>
      <c r="FG44" s="12"/>
      <c r="FH44" s="12"/>
      <c r="FI44" s="12"/>
      <c r="FJ44" s="12"/>
      <c r="FK44" s="12"/>
      <c r="FL44" s="12"/>
      <c r="FM44" s="12"/>
      <c r="FN44" s="12"/>
      <c r="FO44" s="12"/>
      <c r="FP44" s="12"/>
      <c r="FQ44" s="12"/>
      <c r="FR44" s="12"/>
      <c r="FS44" s="12"/>
      <c r="FT44" s="12"/>
      <c r="FU44" s="12"/>
      <c r="FV44" s="12"/>
      <c r="FW44" s="12"/>
      <c r="FX44" s="12"/>
      <c r="FY44" s="12"/>
      <c r="FZ44" s="12"/>
      <c r="GA44" s="12"/>
      <c r="GB44" s="12"/>
      <c r="GC44" s="12"/>
      <c r="GD44" s="12"/>
      <c r="GE44" s="12"/>
      <c r="GF44" s="12"/>
      <c r="GG44" s="12"/>
      <c r="GH44" s="12"/>
      <c r="GI44" s="12"/>
      <c r="GJ44" s="12"/>
      <c r="GK44" s="12"/>
      <c r="GL44" s="12"/>
      <c r="GM44" s="12"/>
      <c r="GN44" s="12"/>
      <c r="GO44" s="12"/>
      <c r="GP44" s="12"/>
      <c r="GQ44" s="12"/>
      <c r="GR44" s="12"/>
      <c r="GS44" s="12"/>
      <c r="GT44" s="12"/>
      <c r="GU44" s="12"/>
      <c r="GV44" s="12"/>
      <c r="GW44" s="12"/>
      <c r="GX44" s="12"/>
      <c r="GY44" s="12"/>
      <c r="GZ44" s="12"/>
      <c r="HA44" s="12"/>
      <c r="HB44" s="12"/>
      <c r="HC44" s="12"/>
      <c r="HD44" s="12"/>
      <c r="HE44" s="12"/>
      <c r="HF44" s="12"/>
      <c r="HG44" s="12"/>
      <c r="HH44" s="12"/>
      <c r="HI44" s="12"/>
      <c r="HJ44" s="12"/>
      <c r="HK44" s="12"/>
      <c r="HL44" s="12"/>
      <c r="HM44" s="12"/>
      <c r="HN44" s="12"/>
      <c r="HO44" s="12"/>
      <c r="HP44" s="12"/>
      <c r="HQ44" s="12"/>
      <c r="HR44" s="12"/>
      <c r="HS44" s="12"/>
      <c r="HT44" s="12"/>
      <c r="HU44" s="12"/>
      <c r="HV44" s="12"/>
      <c r="HW44" s="12"/>
      <c r="HX44" s="12"/>
      <c r="HY44" s="12"/>
      <c r="HZ44" s="12"/>
      <c r="IA44" s="12"/>
      <c r="IB44" s="12"/>
      <c r="IC44" s="12"/>
      <c r="ID44" s="12"/>
      <c r="IE44" s="12"/>
      <c r="IF44" s="12"/>
      <c r="IG44" s="12"/>
      <c r="IH44" s="12"/>
      <c r="II44" s="12"/>
      <c r="IJ44" s="12"/>
      <c r="IK44" s="12"/>
      <c r="IL44" s="12"/>
      <c r="IM44" s="12"/>
      <c r="IN44" s="12"/>
      <c r="IO44" s="12"/>
      <c r="IP44" s="12"/>
      <c r="IQ44" s="12"/>
      <c r="IR44" s="12"/>
      <c r="IS44" s="12"/>
      <c r="IT44" s="12"/>
      <c r="IU44" s="12"/>
      <c r="IV44" s="12"/>
      <c r="IW44" s="12"/>
      <c r="IX44" s="12"/>
      <c r="IY44" s="12"/>
      <c r="IZ44" s="12"/>
      <c r="JA44" s="12"/>
      <c r="JB44" s="12"/>
      <c r="JC44" s="12"/>
      <c r="JD44" s="12"/>
      <c r="JE44" s="12"/>
      <c r="JF44" s="12"/>
      <c r="JG44" s="12"/>
      <c r="JH44" s="12"/>
      <c r="JI44" s="12"/>
      <c r="JJ44" s="12"/>
      <c r="JK44" s="12"/>
      <c r="JL44" s="12"/>
      <c r="JM44" s="12"/>
      <c r="JN44" s="12"/>
      <c r="JO44" s="12"/>
      <c r="JP44" s="12"/>
      <c r="JQ44" s="12"/>
      <c r="JR44" s="12"/>
      <c r="JS44" s="12"/>
      <c r="JT44" s="12"/>
      <c r="JU44" s="12"/>
      <c r="JV44" s="12"/>
      <c r="JW44" s="12"/>
      <c r="JX44" s="12"/>
      <c r="JY44" s="12"/>
      <c r="JZ44" s="12"/>
      <c r="KA44" s="12"/>
      <c r="KB44" s="12"/>
      <c r="KC44" s="12"/>
      <c r="KD44" s="12"/>
      <c r="KE44" s="12"/>
      <c r="KF44" s="12"/>
      <c r="KG44" s="12"/>
      <c r="KH44" s="12"/>
      <c r="KI44" s="12"/>
      <c r="KJ44" s="12"/>
      <c r="KK44" s="12"/>
      <c r="KL44" s="12"/>
      <c r="KM44" s="12"/>
      <c r="KN44" s="12"/>
      <c r="KO44" s="12"/>
      <c r="KP44" s="12"/>
      <c r="KQ44" s="12"/>
      <c r="KR44" s="12"/>
      <c r="KS44" s="12"/>
      <c r="KT44" s="12"/>
      <c r="KU44" s="12"/>
      <c r="KV44" s="12"/>
      <c r="KW44" s="12"/>
      <c r="KX44" s="12"/>
      <c r="KY44" s="12"/>
      <c r="KZ44" s="12"/>
      <c r="LA44" s="12"/>
      <c r="LB44" s="12"/>
      <c r="LC44" s="12"/>
      <c r="LD44" s="12"/>
      <c r="LE44" s="12"/>
      <c r="LF44" s="12"/>
      <c r="LG44" s="12"/>
      <c r="LH44" s="12"/>
      <c r="LI44" s="12"/>
      <c r="LJ44" s="12"/>
      <c r="LK44" s="12"/>
      <c r="LL44" s="12"/>
      <c r="LM44" s="12"/>
      <c r="LN44" s="12"/>
      <c r="LO44" s="12"/>
      <c r="LP44" s="12"/>
      <c r="LQ44" s="12"/>
      <c r="LR44" s="12"/>
      <c r="LS44" s="12"/>
      <c r="LT44" s="12"/>
      <c r="LU44" s="12"/>
      <c r="LV44" s="12"/>
      <c r="LW44" s="12"/>
      <c r="LX44" s="12"/>
      <c r="LY44" s="12"/>
      <c r="LZ44" s="12"/>
      <c r="MA44" s="12"/>
      <c r="MB44" s="12"/>
      <c r="MC44" s="12"/>
      <c r="MD44" s="12"/>
      <c r="ME44" s="12"/>
      <c r="MF44" s="12"/>
      <c r="MG44" s="12"/>
      <c r="MH44" s="12"/>
      <c r="MI44" s="12"/>
      <c r="MJ44" s="12"/>
      <c r="MK44" s="12"/>
      <c r="ML44" s="12"/>
      <c r="MM44" s="12"/>
      <c r="MN44" s="12"/>
      <c r="MO44" s="12"/>
      <c r="MP44" s="12"/>
      <c r="MQ44" s="12"/>
      <c r="MR44" s="12"/>
      <c r="MS44" s="12"/>
      <c r="MT44" s="12"/>
      <c r="MU44" s="12"/>
      <c r="MV44" s="12"/>
      <c r="MW44" s="12"/>
      <c r="MX44" s="12"/>
      <c r="MY44" s="12"/>
      <c r="MZ44" s="12"/>
      <c r="NA44" s="12"/>
      <c r="NB44" s="12"/>
      <c r="NC44" s="12"/>
      <c r="ND44" s="12"/>
      <c r="NE44" s="12"/>
      <c r="NF44" s="12"/>
      <c r="NG44" s="12"/>
      <c r="NH44" s="12"/>
      <c r="NI44" s="12"/>
      <c r="NJ44" s="12"/>
      <c r="NK44" s="12"/>
      <c r="NL44" s="12"/>
      <c r="NM44" s="12"/>
      <c r="NN44" s="12"/>
      <c r="NO44" s="12"/>
      <c r="NP44" s="12"/>
      <c r="NQ44" s="12"/>
      <c r="NR44" s="12"/>
      <c r="NS44" s="12"/>
      <c r="NT44" s="12"/>
      <c r="NU44" s="12"/>
      <c r="NV44" s="12"/>
      <c r="NW44" s="12"/>
      <c r="NX44" s="12"/>
      <c r="NY44" s="12"/>
      <c r="NZ44" s="12"/>
      <c r="OA44" s="12"/>
      <c r="OB44" s="12"/>
      <c r="OC44" s="12"/>
      <c r="OD44" s="12"/>
      <c r="OE44" s="12"/>
      <c r="OF44" s="12"/>
      <c r="OG44" s="12"/>
      <c r="OH44" s="12"/>
      <c r="OI44" s="12"/>
      <c r="OJ44" s="12"/>
      <c r="OK44" s="12"/>
      <c r="OL44" s="12"/>
      <c r="OM44" s="12"/>
      <c r="ON44" s="12"/>
      <c r="OO44" s="12"/>
      <c r="OP44" s="12"/>
      <c r="OQ44" s="12"/>
      <c r="OR44" s="12"/>
      <c r="OS44" s="12"/>
      <c r="OT44" s="12"/>
      <c r="OU44" s="12"/>
      <c r="OV44" s="12"/>
      <c r="OW44" s="12"/>
      <c r="OX44" s="12"/>
      <c r="OY44" s="12"/>
      <c r="OZ44" s="12"/>
      <c r="PA44" s="12"/>
      <c r="PB44" s="12"/>
      <c r="PC44" s="12"/>
      <c r="PD44" s="12"/>
      <c r="PE44" s="12"/>
      <c r="PF44" s="12"/>
      <c r="PG44" s="12"/>
      <c r="PH44" s="12"/>
      <c r="PI44" s="12"/>
      <c r="PJ44" s="12"/>
      <c r="PK44" s="12"/>
      <c r="PL44" s="12"/>
      <c r="PM44" s="12"/>
      <c r="PN44" s="12"/>
      <c r="PO44" s="12"/>
      <c r="PP44" s="12"/>
      <c r="PQ44" s="12"/>
      <c r="PR44" s="12"/>
      <c r="PS44" s="12"/>
      <c r="PT44" s="12"/>
      <c r="PU44" s="12"/>
      <c r="PV44" s="12"/>
      <c r="PW44" s="12"/>
      <c r="PX44" s="12"/>
      <c r="PY44" s="12"/>
      <c r="PZ44" s="12"/>
      <c r="QA44" s="12"/>
      <c r="QB44" s="12"/>
      <c r="QC44" s="12"/>
      <c r="QD44" s="12"/>
      <c r="QE44" s="12"/>
      <c r="QF44" s="12"/>
      <c r="QG44" s="12"/>
      <c r="QH44" s="12"/>
      <c r="QI44" s="12"/>
      <c r="QJ44" s="12"/>
      <c r="QK44" s="12"/>
      <c r="QL44" s="12"/>
      <c r="QM44" s="12"/>
      <c r="QN44" s="12"/>
      <c r="QO44" s="12"/>
      <c r="QP44" s="12"/>
      <c r="QQ44" s="12"/>
      <c r="QR44" s="12"/>
      <c r="QS44" s="12"/>
      <c r="QT44" s="12"/>
      <c r="QU44" s="12"/>
      <c r="QV44" s="12"/>
      <c r="QW44" s="12"/>
      <c r="QX44" s="12"/>
      <c r="QY44" s="12"/>
      <c r="QZ44" s="12"/>
      <c r="RA44" s="12"/>
      <c r="RB44" s="12"/>
      <c r="RC44" s="12"/>
      <c r="RD44" s="12"/>
      <c r="RE44" s="12"/>
      <c r="RF44" s="12"/>
      <c r="RG44" s="12"/>
      <c r="RH44" s="12"/>
      <c r="RI44" s="12"/>
      <c r="RJ44" s="12"/>
      <c r="RK44" s="12"/>
      <c r="RL44" s="12"/>
      <c r="RM44" s="12"/>
      <c r="RN44" s="12"/>
      <c r="RO44" s="12"/>
      <c r="RP44" s="12"/>
      <c r="RQ44" s="12"/>
      <c r="RR44" s="12"/>
      <c r="RS44" s="12"/>
      <c r="RT44" s="12"/>
      <c r="RU44" s="12"/>
      <c r="RV44" s="12"/>
      <c r="RW44" s="12"/>
      <c r="RX44" s="12"/>
      <c r="RY44" s="12"/>
      <c r="RZ44" s="12"/>
      <c r="SA44" s="12"/>
      <c r="SB44" s="12"/>
      <c r="SC44" s="12"/>
      <c r="SD44" s="12"/>
      <c r="SE44" s="12"/>
      <c r="SF44" s="12"/>
      <c r="SG44" s="12"/>
      <c r="SH44" s="12"/>
      <c r="SI44" s="12"/>
      <c r="SJ44" s="12"/>
      <c r="SK44" s="12"/>
      <c r="SL44" s="12"/>
      <c r="SM44" s="12"/>
      <c r="SN44" s="12"/>
      <c r="SO44" s="12"/>
      <c r="SP44" s="12"/>
      <c r="SQ44" s="12"/>
      <c r="SR44" s="12"/>
      <c r="SS44" s="12"/>
      <c r="ST44" s="12"/>
      <c r="SU44" s="12"/>
      <c r="SV44" s="12"/>
      <c r="SW44" s="12"/>
      <c r="SX44" s="12"/>
      <c r="SY44" s="12"/>
      <c r="SZ44" s="12"/>
      <c r="TA44" s="12"/>
      <c r="TB44" s="12"/>
      <c r="TC44" s="12"/>
      <c r="TD44" s="12"/>
      <c r="TE44" s="12"/>
      <c r="TF44" s="12"/>
      <c r="TG44" s="12"/>
      <c r="TH44" s="12"/>
      <c r="TI44" s="12"/>
      <c r="TJ44" s="12"/>
      <c r="TK44" s="12"/>
      <c r="TL44" s="12"/>
      <c r="TM44" s="12"/>
      <c r="TN44" s="12"/>
      <c r="TO44" s="12"/>
      <c r="TP44" s="12"/>
      <c r="TQ44" s="12"/>
      <c r="TR44" s="12"/>
      <c r="TS44" s="12"/>
      <c r="TT44" s="12"/>
      <c r="TU44" s="12"/>
      <c r="TV44" s="12"/>
      <c r="TW44" s="12"/>
      <c r="TX44" s="12"/>
      <c r="TY44" s="12"/>
      <c r="TZ44" s="12"/>
      <c r="UA44" s="12"/>
      <c r="UB44" s="12"/>
      <c r="UC44" s="12"/>
      <c r="UD44" s="12"/>
      <c r="UE44" s="12"/>
      <c r="UF44" s="12"/>
      <c r="UG44" s="12"/>
      <c r="UH44" s="12"/>
      <c r="UI44" s="12"/>
      <c r="UJ44" s="12"/>
      <c r="UK44" s="12"/>
      <c r="UL44" s="12"/>
      <c r="UM44" s="12"/>
      <c r="UN44" s="12"/>
      <c r="UO44" s="12"/>
      <c r="UP44" s="12"/>
      <c r="UQ44" s="12"/>
      <c r="UR44" s="12"/>
      <c r="US44" s="12"/>
      <c r="UT44" s="12"/>
      <c r="UU44" s="12"/>
      <c r="UV44" s="12"/>
      <c r="UW44" s="12"/>
      <c r="UX44" s="12"/>
      <c r="UY44" s="12"/>
      <c r="UZ44" s="12"/>
      <c r="VA44" s="12"/>
      <c r="VB44" s="12"/>
      <c r="VC44" s="12"/>
      <c r="VD44" s="12"/>
      <c r="VE44" s="12"/>
      <c r="VF44" s="12"/>
      <c r="VG44" s="12"/>
      <c r="VH44" s="12"/>
      <c r="VI44" s="12"/>
      <c r="VJ44" s="12"/>
      <c r="VK44" s="12"/>
      <c r="VL44" s="12"/>
      <c r="VM44" s="12"/>
      <c r="VN44" s="12"/>
      <c r="VO44" s="12"/>
      <c r="VP44" s="12"/>
      <c r="VQ44" s="12"/>
      <c r="VR44" s="12"/>
      <c r="VS44" s="12"/>
      <c r="VT44" s="12"/>
      <c r="VU44" s="12"/>
      <c r="VV44" s="12"/>
      <c r="VW44" s="12"/>
      <c r="VX44" s="12"/>
      <c r="VY44" s="12"/>
      <c r="VZ44" s="12"/>
      <c r="WA44" s="12"/>
      <c r="WB44" s="12"/>
      <c r="WC44" s="12"/>
      <c r="WD44" s="12"/>
      <c r="WE44" s="12"/>
      <c r="WF44" s="12"/>
      <c r="WG44" s="12"/>
      <c r="WH44" s="12"/>
      <c r="WI44" s="12"/>
      <c r="WJ44" s="12"/>
      <c r="WK44" s="12"/>
      <c r="WL44" s="12"/>
      <c r="WM44" s="12"/>
      <c r="WN44" s="12"/>
      <c r="WO44" s="12"/>
      <c r="WP44" s="12"/>
      <c r="WQ44" s="12"/>
      <c r="WR44" s="12"/>
      <c r="WS44" s="12"/>
      <c r="WT44" s="12"/>
      <c r="WU44" s="12"/>
      <c r="WV44" s="12"/>
      <c r="WW44" s="12"/>
      <c r="WX44" s="12"/>
      <c r="WY44" s="12"/>
      <c r="WZ44" s="12"/>
      <c r="XA44" s="12"/>
      <c r="XB44" s="12"/>
      <c r="XC44" s="12"/>
      <c r="XD44" s="12"/>
      <c r="XE44" s="12"/>
      <c r="XF44" s="12"/>
      <c r="XG44" s="12"/>
      <c r="XH44" s="12"/>
      <c r="XI44" s="12"/>
      <c r="XJ44" s="12"/>
      <c r="XK44" s="12"/>
      <c r="XL44" s="12"/>
      <c r="XM44" s="12"/>
      <c r="XN44" s="12"/>
      <c r="XO44" s="12"/>
      <c r="XP44" s="12"/>
      <c r="XQ44" s="12"/>
      <c r="XR44" s="12"/>
      <c r="XS44" s="12"/>
      <c r="XT44" s="12"/>
      <c r="XU44" s="12"/>
      <c r="XV44" s="12"/>
      <c r="XW44" s="12"/>
      <c r="XX44" s="12"/>
      <c r="XY44" s="12"/>
      <c r="XZ44" s="12"/>
      <c r="YA44" s="12"/>
      <c r="YB44" s="12"/>
      <c r="YC44" s="12"/>
      <c r="YD44" s="12"/>
      <c r="YE44" s="12"/>
      <c r="YF44" s="12"/>
      <c r="YG44" s="12"/>
      <c r="YH44" s="12"/>
      <c r="YI44" s="12"/>
      <c r="YJ44" s="12"/>
      <c r="YK44" s="12"/>
      <c r="YL44" s="12"/>
      <c r="YM44" s="12"/>
      <c r="YN44" s="12"/>
      <c r="YO44" s="12"/>
      <c r="YP44" s="12"/>
      <c r="YQ44" s="12"/>
      <c r="YR44" s="12"/>
      <c r="YS44" s="12"/>
      <c r="YT44" s="12"/>
      <c r="YU44" s="12"/>
      <c r="YV44" s="12"/>
      <c r="YW44" s="12"/>
      <c r="YX44" s="12"/>
      <c r="YY44" s="12"/>
      <c r="YZ44" s="12"/>
      <c r="ZA44" s="12"/>
      <c r="ZB44" s="12"/>
      <c r="ZC44" s="12"/>
      <c r="ZD44" s="12"/>
      <c r="ZE44" s="12"/>
      <c r="ZF44" s="12"/>
      <c r="ZG44" s="12"/>
      <c r="ZH44" s="12"/>
      <c r="ZI44" s="12"/>
      <c r="ZJ44" s="12"/>
      <c r="ZK44" s="12"/>
      <c r="ZL44" s="12"/>
      <c r="ZM44" s="12"/>
      <c r="ZN44" s="12"/>
      <c r="ZO44" s="12"/>
      <c r="ZP44" s="12"/>
      <c r="ZQ44" s="12"/>
      <c r="ZR44" s="12"/>
      <c r="ZS44" s="12"/>
      <c r="ZT44" s="12"/>
      <c r="ZU44" s="12"/>
      <c r="ZV44" s="12"/>
      <c r="ZW44" s="12"/>
      <c r="ZX44" s="12"/>
      <c r="ZY44" s="12"/>
      <c r="ZZ44" s="12"/>
      <c r="AAA44" s="12"/>
      <c r="AAB44" s="12"/>
      <c r="AAC44" s="12"/>
      <c r="AAD44" s="12"/>
      <c r="AAE44" s="12"/>
      <c r="AAF44" s="12"/>
      <c r="AAG44" s="12"/>
      <c r="AAH44" s="12"/>
      <c r="AAI44" s="12"/>
      <c r="AAJ44" s="12"/>
      <c r="AAK44" s="12"/>
      <c r="AAL44" s="12"/>
      <c r="AAM44" s="12"/>
      <c r="AAN44" s="12"/>
      <c r="AAO44" s="12"/>
      <c r="AAP44" s="12"/>
      <c r="AAQ44" s="12"/>
      <c r="AAR44" s="12"/>
      <c r="AAS44" s="12"/>
      <c r="AAT44" s="12"/>
      <c r="AAU44" s="12"/>
      <c r="AAV44" s="12"/>
      <c r="AAW44" s="12"/>
      <c r="AAX44" s="12"/>
      <c r="AAY44" s="12"/>
      <c r="AAZ44" s="12"/>
      <c r="ABA44" s="12"/>
      <c r="ABB44" s="12"/>
      <c r="ABC44" s="12"/>
      <c r="ABD44" s="12"/>
      <c r="ABE44" s="12"/>
      <c r="ABF44" s="12"/>
      <c r="ABG44" s="12"/>
      <c r="ABH44" s="12"/>
      <c r="ABI44" s="12"/>
      <c r="ABJ44" s="12"/>
      <c r="ABK44" s="12"/>
      <c r="ABL44" s="12"/>
      <c r="ABM44" s="12"/>
      <c r="ABN44" s="12"/>
      <c r="ABO44" s="12"/>
      <c r="ABP44" s="12"/>
      <c r="ABQ44" s="12"/>
      <c r="ABR44" s="12"/>
      <c r="ABS44" s="12"/>
      <c r="ABT44" s="12"/>
      <c r="ABU44" s="12"/>
      <c r="ABV44" s="12"/>
      <c r="ABW44" s="12"/>
      <c r="ABX44" s="12"/>
      <c r="ABY44" s="12"/>
      <c r="ABZ44" s="12"/>
      <c r="ACA44" s="12"/>
      <c r="ACB44" s="12"/>
      <c r="ACC44" s="12"/>
      <c r="ACD44" s="12"/>
      <c r="ACE44" s="12"/>
      <c r="ACF44" s="12"/>
      <c r="ACG44" s="12"/>
      <c r="ACH44" s="12"/>
      <c r="ACI44" s="12"/>
      <c r="ACJ44" s="12"/>
      <c r="ACK44" s="12"/>
      <c r="ACL44" s="12"/>
      <c r="ACM44" s="12"/>
      <c r="ACN44" s="12"/>
      <c r="ACO44" s="12"/>
      <c r="ACP44" s="12"/>
      <c r="ACQ44" s="12"/>
      <c r="ACR44" s="12"/>
      <c r="ACS44" s="12"/>
      <c r="ACT44" s="12"/>
      <c r="ACU44" s="12"/>
      <c r="ACV44" s="12"/>
      <c r="ACW44" s="12"/>
      <c r="ACX44" s="12"/>
      <c r="ACY44" s="12"/>
      <c r="ACZ44" s="12"/>
      <c r="ADA44" s="12"/>
      <c r="ADB44" s="12"/>
      <c r="ADC44" s="12"/>
      <c r="ADD44" s="12"/>
      <c r="ADE44" s="12"/>
      <c r="ADF44" s="12"/>
      <c r="ADG44" s="12"/>
      <c r="ADH44" s="12"/>
      <c r="ADI44" s="12"/>
      <c r="ADJ44" s="12"/>
      <c r="ADK44" s="12"/>
      <c r="ADL44" s="12"/>
      <c r="ADM44" s="12"/>
      <c r="ADN44" s="12"/>
      <c r="ADO44" s="12"/>
      <c r="ADP44" s="12"/>
      <c r="ADQ44" s="12"/>
      <c r="ADR44" s="12"/>
      <c r="ADS44" s="12"/>
      <c r="ADT44" s="12"/>
      <c r="ADU44" s="12"/>
      <c r="ADV44" s="12"/>
      <c r="ADW44" s="12"/>
      <c r="ADX44" s="12"/>
      <c r="ADY44" s="12"/>
      <c r="ADZ44" s="12"/>
      <c r="AEA44" s="12"/>
      <c r="AEB44" s="12"/>
      <c r="AEC44" s="12"/>
      <c r="AED44" s="12"/>
      <c r="AEE44" s="12"/>
      <c r="AEF44" s="12"/>
      <c r="AEG44" s="12"/>
      <c r="AEH44" s="12"/>
      <c r="AEI44" s="12"/>
      <c r="AEJ44" s="12"/>
      <c r="AEK44" s="12"/>
      <c r="AEL44" s="12"/>
      <c r="AEM44" s="12"/>
      <c r="AEN44" s="12"/>
      <c r="AEO44" s="12"/>
      <c r="AEP44" s="12"/>
      <c r="AEQ44" s="12"/>
      <c r="AER44" s="12"/>
      <c r="AES44" s="12"/>
      <c r="AET44" s="12"/>
      <c r="AEU44" s="12"/>
      <c r="AEV44" s="12"/>
      <c r="AEW44" s="12"/>
      <c r="AEX44" s="12"/>
      <c r="AEY44" s="12"/>
      <c r="AEZ44" s="12"/>
      <c r="AFA44" s="12"/>
      <c r="AFB44" s="12"/>
      <c r="AFC44" s="12"/>
      <c r="AFD44" s="12"/>
      <c r="AFE44" s="12"/>
      <c r="AFF44" s="12"/>
      <c r="AFG44" s="12"/>
      <c r="AFH44" s="12"/>
      <c r="AFI44" s="12"/>
      <c r="AFJ44" s="12"/>
      <c r="AFK44" s="12"/>
      <c r="AFL44" s="12"/>
      <c r="AFM44" s="12"/>
      <c r="AFN44" s="12"/>
      <c r="AFO44" s="12"/>
      <c r="AFP44" s="12"/>
      <c r="AFQ44" s="12"/>
      <c r="AFR44" s="12"/>
      <c r="AFS44" s="12"/>
      <c r="AFT44" s="12"/>
      <c r="AFU44" s="12"/>
      <c r="AFV44" s="12"/>
      <c r="AFW44" s="12"/>
      <c r="AFX44" s="12"/>
      <c r="AFY44" s="12"/>
      <c r="AFZ44" s="12"/>
      <c r="AGA44" s="12"/>
      <c r="AGB44" s="12"/>
      <c r="AGC44" s="12"/>
      <c r="AGD44" s="12"/>
      <c r="AGE44" s="12"/>
      <c r="AGF44" s="12"/>
      <c r="AGG44" s="12"/>
      <c r="AGH44" s="12"/>
      <c r="AGI44" s="12"/>
      <c r="AGJ44" s="12"/>
      <c r="AGK44" s="12"/>
      <c r="AGL44" s="12"/>
      <c r="AGM44" s="12"/>
      <c r="AGN44" s="12"/>
      <c r="AGO44" s="12"/>
      <c r="AGP44" s="12"/>
      <c r="AGQ44" s="12"/>
      <c r="AGR44" s="12"/>
      <c r="AGS44" s="12"/>
      <c r="AGT44" s="12"/>
      <c r="AGU44" s="12"/>
      <c r="AGV44" s="12"/>
      <c r="AGW44" s="12"/>
      <c r="AGX44" s="12"/>
      <c r="AGY44" s="12"/>
      <c r="AGZ44" s="12"/>
      <c r="AHA44" s="12"/>
      <c r="AHB44" s="12"/>
      <c r="AHC44" s="12"/>
      <c r="AHD44" s="12"/>
      <c r="AHE44" s="12"/>
      <c r="AHF44" s="12"/>
      <c r="AHG44" s="12"/>
      <c r="AHH44" s="12"/>
      <c r="AHI44" s="12"/>
      <c r="AHJ44" s="12"/>
      <c r="AHK44" s="12"/>
      <c r="AHL44" s="12"/>
      <c r="AHM44" s="12"/>
      <c r="AHN44" s="12"/>
      <c r="AHO44" s="12"/>
      <c r="AHP44" s="12"/>
      <c r="AHQ44" s="12"/>
      <c r="AHR44" s="12"/>
      <c r="AHS44" s="12"/>
      <c r="AHT44" s="12"/>
      <c r="AHU44" s="12"/>
      <c r="AHV44" s="12"/>
      <c r="AHW44" s="12"/>
      <c r="AHX44" s="12"/>
      <c r="AHY44" s="12"/>
      <c r="AHZ44" s="12"/>
      <c r="AIA44" s="12"/>
      <c r="AIB44" s="12"/>
      <c r="AIC44" s="12"/>
      <c r="AID44" s="12"/>
      <c r="AIE44" s="12"/>
      <c r="AIF44" s="12"/>
      <c r="AIG44" s="12"/>
      <c r="AIH44" s="12"/>
      <c r="AII44" s="12"/>
      <c r="AIJ44" s="12"/>
      <c r="AIK44" s="12"/>
      <c r="AIL44" s="12"/>
      <c r="AIM44" s="12"/>
      <c r="AIN44" s="12"/>
      <c r="AIO44" s="12"/>
      <c r="AIP44" s="12"/>
      <c r="AIQ44" s="12"/>
      <c r="AIR44" s="12"/>
      <c r="AIS44" s="12"/>
      <c r="AIT44" s="12"/>
      <c r="AIU44" s="12"/>
      <c r="AIV44" s="12"/>
      <c r="AIW44" s="12"/>
      <c r="AIX44" s="12"/>
      <c r="AIY44" s="12"/>
      <c r="AIZ44" s="12"/>
      <c r="AJA44" s="12"/>
      <c r="AJB44" s="12"/>
      <c r="AJC44" s="12"/>
      <c r="AJD44" s="12"/>
      <c r="AJE44" s="12"/>
      <c r="AJF44" s="12"/>
      <c r="AJG44" s="12"/>
      <c r="AJH44" s="12"/>
      <c r="AJI44" s="12"/>
      <c r="AJJ44" s="12"/>
      <c r="AJK44" s="12"/>
      <c r="AJL44" s="12"/>
      <c r="AJM44" s="12"/>
      <c r="AJN44" s="12"/>
      <c r="AJO44" s="12"/>
      <c r="AJP44" s="12"/>
      <c r="AJQ44" s="12"/>
      <c r="AJR44" s="12"/>
      <c r="AJS44" s="12"/>
      <c r="AJT44" s="12"/>
      <c r="AJU44" s="12"/>
      <c r="AJV44" s="12"/>
      <c r="AJW44" s="12"/>
      <c r="AJX44" s="12"/>
      <c r="AJY44" s="12"/>
      <c r="AJZ44" s="12"/>
      <c r="AKA44" s="12"/>
      <c r="AKB44" s="12"/>
      <c r="AKC44" s="12"/>
      <c r="AKD44" s="12"/>
      <c r="AKE44" s="12"/>
      <c r="AKF44" s="12"/>
      <c r="AKG44" s="12"/>
      <c r="AKH44" s="12"/>
      <c r="AKI44" s="12"/>
      <c r="AKJ44" s="12"/>
      <c r="AKK44" s="12"/>
      <c r="AKL44" s="12"/>
      <c r="AKM44" s="12"/>
      <c r="AKN44" s="12"/>
      <c r="AKO44" s="12"/>
      <c r="AKP44" s="12"/>
      <c r="AKQ44" s="12"/>
      <c r="AKR44" s="12"/>
      <c r="AKS44" s="12"/>
      <c r="AKT44" s="12"/>
      <c r="AKU44" s="12"/>
      <c r="AKV44" s="12"/>
      <c r="AKW44" s="12"/>
      <c r="AKX44" s="12"/>
      <c r="AKY44" s="12"/>
      <c r="AKZ44" s="12"/>
      <c r="ALA44" s="12"/>
      <c r="ALB44" s="12"/>
      <c r="ALC44" s="12"/>
      <c r="ALD44" s="12"/>
      <c r="ALE44" s="12"/>
      <c r="ALF44" s="12"/>
      <c r="ALG44" s="12"/>
      <c r="ALH44" s="12"/>
      <c r="ALI44" s="12"/>
      <c r="ALJ44" s="12"/>
      <c r="ALK44" s="12"/>
      <c r="ALL44" s="12"/>
      <c r="ALM44" s="12"/>
      <c r="ALN44" s="12"/>
      <c r="ALO44" s="12"/>
      <c r="ALP44" s="12"/>
      <c r="ALQ44" s="12"/>
      <c r="ALR44" s="12"/>
      <c r="ALS44" s="12"/>
      <c r="ALT44" s="12"/>
      <c r="ALU44" s="12"/>
      <c r="ALV44" s="12"/>
      <c r="ALW44" s="12"/>
      <c r="ALX44" s="12"/>
      <c r="ALY44" s="12"/>
      <c r="ALZ44" s="12"/>
      <c r="AMA44" s="12"/>
      <c r="AMB44" s="12"/>
      <c r="AMC44" s="12"/>
      <c r="AMD44" s="12"/>
      <c r="AME44" s="12"/>
      <c r="AMF44" s="12"/>
      <c r="AMG44" s="12"/>
      <c r="AMH44" s="12"/>
      <c r="AMI44" s="12"/>
      <c r="AMJ44" s="12"/>
    </row>
    <row r="45" spans="1:1024">
      <c r="A45" s="157"/>
      <c r="B45" s="165" t="s">
        <v>144</v>
      </c>
      <c r="C45" s="152"/>
      <c r="D45" s="149"/>
      <c r="E45" s="161"/>
      <c r="F45" s="162"/>
      <c r="G45" s="149"/>
      <c r="H45" s="149"/>
      <c r="I45" s="149"/>
      <c r="J45" s="149"/>
      <c r="K45" s="149"/>
      <c r="L45" s="163"/>
      <c r="M45" s="12"/>
      <c r="N45" s="12"/>
      <c r="O45" s="164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12"/>
      <c r="FT45" s="12"/>
      <c r="FU45" s="12"/>
      <c r="FV45" s="12"/>
      <c r="FW45" s="12"/>
      <c r="FX45" s="12"/>
      <c r="FY45" s="12"/>
      <c r="FZ45" s="12"/>
      <c r="GA45" s="12"/>
      <c r="GB45" s="12"/>
      <c r="GC45" s="12"/>
      <c r="GD45" s="12"/>
      <c r="GE45" s="12"/>
      <c r="GF45" s="12"/>
      <c r="GG45" s="12"/>
      <c r="GH45" s="12"/>
      <c r="GI45" s="12"/>
      <c r="GJ45" s="12"/>
      <c r="GK45" s="12"/>
      <c r="GL45" s="12"/>
      <c r="GM45" s="12"/>
      <c r="GN45" s="12"/>
      <c r="GO45" s="12"/>
      <c r="GP45" s="12"/>
      <c r="GQ45" s="12"/>
      <c r="GR45" s="12"/>
      <c r="GS45" s="12"/>
      <c r="GT45" s="12"/>
      <c r="GU45" s="12"/>
      <c r="GV45" s="12"/>
      <c r="GW45" s="12"/>
      <c r="GX45" s="12"/>
      <c r="GY45" s="12"/>
      <c r="GZ45" s="12"/>
      <c r="HA45" s="12"/>
      <c r="HB45" s="12"/>
      <c r="HC45" s="12"/>
      <c r="HD45" s="12"/>
      <c r="HE45" s="12"/>
      <c r="HF45" s="12"/>
      <c r="HG45" s="12"/>
      <c r="HH45" s="12"/>
      <c r="HI45" s="12"/>
      <c r="HJ45" s="12"/>
      <c r="HK45" s="12"/>
      <c r="HL45" s="12"/>
      <c r="HM45" s="12"/>
      <c r="HN45" s="12"/>
      <c r="HO45" s="12"/>
      <c r="HP45" s="12"/>
      <c r="HQ45" s="12"/>
      <c r="HR45" s="12"/>
      <c r="HS45" s="12"/>
      <c r="HT45" s="12"/>
      <c r="HU45" s="12"/>
      <c r="HV45" s="12"/>
      <c r="HW45" s="12"/>
      <c r="HX45" s="12"/>
      <c r="HY45" s="12"/>
      <c r="HZ45" s="12"/>
      <c r="IA45" s="12"/>
      <c r="IB45" s="12"/>
      <c r="IC45" s="12"/>
      <c r="ID45" s="12"/>
      <c r="IE45" s="12"/>
      <c r="IF45" s="12"/>
      <c r="IG45" s="12"/>
      <c r="IH45" s="12"/>
      <c r="II45" s="12"/>
      <c r="IJ45" s="12"/>
      <c r="IK45" s="12"/>
      <c r="IL45" s="12"/>
      <c r="IM45" s="12"/>
      <c r="IN45" s="12"/>
      <c r="IO45" s="12"/>
      <c r="IP45" s="12"/>
      <c r="IQ45" s="12"/>
      <c r="IR45" s="12"/>
      <c r="IS45" s="12"/>
      <c r="IT45" s="12"/>
      <c r="IU45" s="12"/>
      <c r="IV45" s="12"/>
      <c r="IW45" s="12"/>
      <c r="IX45" s="12"/>
      <c r="IY45" s="12"/>
      <c r="IZ45" s="12"/>
      <c r="JA45" s="12"/>
      <c r="JB45" s="12"/>
      <c r="JC45" s="12"/>
      <c r="JD45" s="12"/>
      <c r="JE45" s="12"/>
      <c r="JF45" s="12"/>
      <c r="JG45" s="12"/>
      <c r="JH45" s="12"/>
      <c r="JI45" s="12"/>
      <c r="JJ45" s="12"/>
      <c r="JK45" s="12"/>
      <c r="JL45" s="12"/>
      <c r="JM45" s="12"/>
      <c r="JN45" s="12"/>
      <c r="JO45" s="12"/>
      <c r="JP45" s="12"/>
      <c r="JQ45" s="12"/>
      <c r="JR45" s="12"/>
      <c r="JS45" s="12"/>
      <c r="JT45" s="12"/>
      <c r="JU45" s="12"/>
      <c r="JV45" s="12"/>
      <c r="JW45" s="12"/>
      <c r="JX45" s="12"/>
      <c r="JY45" s="12"/>
      <c r="JZ45" s="12"/>
      <c r="KA45" s="12"/>
      <c r="KB45" s="12"/>
      <c r="KC45" s="12"/>
      <c r="KD45" s="12"/>
      <c r="KE45" s="12"/>
      <c r="KF45" s="12"/>
      <c r="KG45" s="12"/>
      <c r="KH45" s="12"/>
      <c r="KI45" s="12"/>
      <c r="KJ45" s="12"/>
      <c r="KK45" s="12"/>
      <c r="KL45" s="12"/>
      <c r="KM45" s="12"/>
      <c r="KN45" s="12"/>
      <c r="KO45" s="12"/>
      <c r="KP45" s="12"/>
      <c r="KQ45" s="12"/>
      <c r="KR45" s="12"/>
      <c r="KS45" s="12"/>
      <c r="KT45" s="12"/>
      <c r="KU45" s="12"/>
      <c r="KV45" s="12"/>
      <c r="KW45" s="12"/>
      <c r="KX45" s="12"/>
      <c r="KY45" s="12"/>
      <c r="KZ45" s="12"/>
      <c r="LA45" s="12"/>
      <c r="LB45" s="12"/>
      <c r="LC45" s="12"/>
      <c r="LD45" s="12"/>
      <c r="LE45" s="12"/>
      <c r="LF45" s="12"/>
      <c r="LG45" s="12"/>
      <c r="LH45" s="12"/>
      <c r="LI45" s="12"/>
      <c r="LJ45" s="12"/>
      <c r="LK45" s="12"/>
      <c r="LL45" s="12"/>
      <c r="LM45" s="12"/>
      <c r="LN45" s="12"/>
      <c r="LO45" s="12"/>
      <c r="LP45" s="12"/>
      <c r="LQ45" s="12"/>
      <c r="LR45" s="12"/>
      <c r="LS45" s="12"/>
      <c r="LT45" s="12"/>
      <c r="LU45" s="12"/>
      <c r="LV45" s="12"/>
      <c r="LW45" s="12"/>
      <c r="LX45" s="12"/>
      <c r="LY45" s="12"/>
      <c r="LZ45" s="12"/>
      <c r="MA45" s="12"/>
      <c r="MB45" s="12"/>
      <c r="MC45" s="12"/>
      <c r="MD45" s="12"/>
      <c r="ME45" s="12"/>
      <c r="MF45" s="12"/>
      <c r="MG45" s="12"/>
      <c r="MH45" s="12"/>
      <c r="MI45" s="12"/>
      <c r="MJ45" s="12"/>
      <c r="MK45" s="12"/>
      <c r="ML45" s="12"/>
      <c r="MM45" s="12"/>
      <c r="MN45" s="12"/>
      <c r="MO45" s="12"/>
      <c r="MP45" s="12"/>
      <c r="MQ45" s="12"/>
      <c r="MR45" s="12"/>
      <c r="MS45" s="12"/>
      <c r="MT45" s="12"/>
      <c r="MU45" s="12"/>
      <c r="MV45" s="12"/>
      <c r="MW45" s="12"/>
      <c r="MX45" s="12"/>
      <c r="MY45" s="12"/>
      <c r="MZ45" s="12"/>
      <c r="NA45" s="12"/>
      <c r="NB45" s="12"/>
      <c r="NC45" s="12"/>
      <c r="ND45" s="12"/>
      <c r="NE45" s="12"/>
      <c r="NF45" s="12"/>
      <c r="NG45" s="12"/>
      <c r="NH45" s="12"/>
      <c r="NI45" s="12"/>
      <c r="NJ45" s="12"/>
      <c r="NK45" s="12"/>
      <c r="NL45" s="12"/>
      <c r="NM45" s="12"/>
      <c r="NN45" s="12"/>
      <c r="NO45" s="12"/>
      <c r="NP45" s="12"/>
      <c r="NQ45" s="12"/>
      <c r="NR45" s="12"/>
      <c r="NS45" s="12"/>
      <c r="NT45" s="12"/>
      <c r="NU45" s="12"/>
      <c r="NV45" s="12"/>
      <c r="NW45" s="12"/>
      <c r="NX45" s="12"/>
      <c r="NY45" s="12"/>
      <c r="NZ45" s="12"/>
      <c r="OA45" s="12"/>
      <c r="OB45" s="12"/>
      <c r="OC45" s="12"/>
      <c r="OD45" s="12"/>
      <c r="OE45" s="12"/>
      <c r="OF45" s="12"/>
      <c r="OG45" s="12"/>
      <c r="OH45" s="12"/>
      <c r="OI45" s="12"/>
      <c r="OJ45" s="12"/>
      <c r="OK45" s="12"/>
      <c r="OL45" s="12"/>
      <c r="OM45" s="12"/>
      <c r="ON45" s="12"/>
      <c r="OO45" s="12"/>
      <c r="OP45" s="12"/>
      <c r="OQ45" s="12"/>
      <c r="OR45" s="12"/>
      <c r="OS45" s="12"/>
      <c r="OT45" s="12"/>
      <c r="OU45" s="12"/>
      <c r="OV45" s="12"/>
      <c r="OW45" s="12"/>
      <c r="OX45" s="12"/>
      <c r="OY45" s="12"/>
      <c r="OZ45" s="12"/>
      <c r="PA45" s="12"/>
      <c r="PB45" s="12"/>
      <c r="PC45" s="12"/>
      <c r="PD45" s="12"/>
      <c r="PE45" s="12"/>
      <c r="PF45" s="12"/>
      <c r="PG45" s="12"/>
      <c r="PH45" s="12"/>
      <c r="PI45" s="12"/>
      <c r="PJ45" s="12"/>
      <c r="PK45" s="12"/>
      <c r="PL45" s="12"/>
      <c r="PM45" s="12"/>
      <c r="PN45" s="12"/>
      <c r="PO45" s="12"/>
      <c r="PP45" s="12"/>
      <c r="PQ45" s="12"/>
      <c r="PR45" s="12"/>
      <c r="PS45" s="12"/>
      <c r="PT45" s="12"/>
      <c r="PU45" s="12"/>
      <c r="PV45" s="12"/>
      <c r="PW45" s="12"/>
      <c r="PX45" s="12"/>
      <c r="PY45" s="12"/>
      <c r="PZ45" s="12"/>
      <c r="QA45" s="12"/>
      <c r="QB45" s="12"/>
      <c r="QC45" s="12"/>
      <c r="QD45" s="12"/>
      <c r="QE45" s="12"/>
      <c r="QF45" s="12"/>
      <c r="QG45" s="12"/>
      <c r="QH45" s="12"/>
      <c r="QI45" s="12"/>
      <c r="QJ45" s="12"/>
      <c r="QK45" s="12"/>
      <c r="QL45" s="12"/>
      <c r="QM45" s="12"/>
      <c r="QN45" s="12"/>
      <c r="QO45" s="12"/>
      <c r="QP45" s="12"/>
      <c r="QQ45" s="12"/>
      <c r="QR45" s="12"/>
      <c r="QS45" s="12"/>
      <c r="QT45" s="12"/>
      <c r="QU45" s="12"/>
      <c r="QV45" s="12"/>
      <c r="QW45" s="12"/>
      <c r="QX45" s="12"/>
      <c r="QY45" s="12"/>
      <c r="QZ45" s="12"/>
      <c r="RA45" s="12"/>
      <c r="RB45" s="12"/>
      <c r="RC45" s="12"/>
      <c r="RD45" s="12"/>
      <c r="RE45" s="12"/>
      <c r="RF45" s="12"/>
      <c r="RG45" s="12"/>
      <c r="RH45" s="12"/>
      <c r="RI45" s="12"/>
      <c r="RJ45" s="12"/>
      <c r="RK45" s="12"/>
      <c r="RL45" s="12"/>
      <c r="RM45" s="12"/>
      <c r="RN45" s="12"/>
      <c r="RO45" s="12"/>
      <c r="RP45" s="12"/>
      <c r="RQ45" s="12"/>
      <c r="RR45" s="12"/>
      <c r="RS45" s="12"/>
      <c r="RT45" s="12"/>
      <c r="RU45" s="12"/>
      <c r="RV45" s="12"/>
      <c r="RW45" s="12"/>
      <c r="RX45" s="12"/>
      <c r="RY45" s="12"/>
      <c r="RZ45" s="12"/>
      <c r="SA45" s="12"/>
      <c r="SB45" s="12"/>
      <c r="SC45" s="12"/>
      <c r="SD45" s="12"/>
      <c r="SE45" s="12"/>
      <c r="SF45" s="12"/>
      <c r="SG45" s="12"/>
      <c r="SH45" s="12"/>
      <c r="SI45" s="12"/>
      <c r="SJ45" s="12"/>
      <c r="SK45" s="12"/>
      <c r="SL45" s="12"/>
      <c r="SM45" s="12"/>
      <c r="SN45" s="12"/>
      <c r="SO45" s="12"/>
      <c r="SP45" s="12"/>
      <c r="SQ45" s="12"/>
      <c r="SR45" s="12"/>
      <c r="SS45" s="12"/>
      <c r="ST45" s="12"/>
      <c r="SU45" s="12"/>
      <c r="SV45" s="12"/>
      <c r="SW45" s="12"/>
      <c r="SX45" s="12"/>
      <c r="SY45" s="12"/>
      <c r="SZ45" s="12"/>
      <c r="TA45" s="12"/>
      <c r="TB45" s="12"/>
      <c r="TC45" s="12"/>
      <c r="TD45" s="12"/>
      <c r="TE45" s="12"/>
      <c r="TF45" s="12"/>
      <c r="TG45" s="12"/>
      <c r="TH45" s="12"/>
      <c r="TI45" s="12"/>
      <c r="TJ45" s="12"/>
      <c r="TK45" s="12"/>
      <c r="TL45" s="12"/>
      <c r="TM45" s="12"/>
      <c r="TN45" s="12"/>
      <c r="TO45" s="12"/>
      <c r="TP45" s="12"/>
      <c r="TQ45" s="12"/>
      <c r="TR45" s="12"/>
      <c r="TS45" s="12"/>
      <c r="TT45" s="12"/>
      <c r="TU45" s="12"/>
      <c r="TV45" s="12"/>
      <c r="TW45" s="12"/>
      <c r="TX45" s="12"/>
      <c r="TY45" s="12"/>
      <c r="TZ45" s="12"/>
      <c r="UA45" s="12"/>
      <c r="UB45" s="12"/>
      <c r="UC45" s="12"/>
      <c r="UD45" s="12"/>
      <c r="UE45" s="12"/>
      <c r="UF45" s="12"/>
      <c r="UG45" s="12"/>
      <c r="UH45" s="12"/>
      <c r="UI45" s="12"/>
      <c r="UJ45" s="12"/>
      <c r="UK45" s="12"/>
      <c r="UL45" s="12"/>
      <c r="UM45" s="12"/>
      <c r="UN45" s="12"/>
      <c r="UO45" s="12"/>
      <c r="UP45" s="12"/>
      <c r="UQ45" s="12"/>
      <c r="UR45" s="12"/>
      <c r="US45" s="12"/>
      <c r="UT45" s="12"/>
      <c r="UU45" s="12"/>
      <c r="UV45" s="12"/>
      <c r="UW45" s="12"/>
      <c r="UX45" s="12"/>
      <c r="UY45" s="12"/>
      <c r="UZ45" s="12"/>
      <c r="VA45" s="12"/>
      <c r="VB45" s="12"/>
      <c r="VC45" s="12"/>
      <c r="VD45" s="12"/>
      <c r="VE45" s="12"/>
      <c r="VF45" s="12"/>
      <c r="VG45" s="12"/>
      <c r="VH45" s="12"/>
      <c r="VI45" s="12"/>
      <c r="VJ45" s="12"/>
      <c r="VK45" s="12"/>
      <c r="VL45" s="12"/>
      <c r="VM45" s="12"/>
      <c r="VN45" s="12"/>
      <c r="VO45" s="12"/>
      <c r="VP45" s="12"/>
      <c r="VQ45" s="12"/>
      <c r="VR45" s="12"/>
      <c r="VS45" s="12"/>
      <c r="VT45" s="12"/>
      <c r="VU45" s="12"/>
      <c r="VV45" s="12"/>
      <c r="VW45" s="12"/>
      <c r="VX45" s="12"/>
      <c r="VY45" s="12"/>
      <c r="VZ45" s="12"/>
      <c r="WA45" s="12"/>
      <c r="WB45" s="12"/>
      <c r="WC45" s="12"/>
      <c r="WD45" s="12"/>
      <c r="WE45" s="12"/>
      <c r="WF45" s="12"/>
      <c r="WG45" s="12"/>
      <c r="WH45" s="12"/>
      <c r="WI45" s="12"/>
      <c r="WJ45" s="12"/>
      <c r="WK45" s="12"/>
      <c r="WL45" s="12"/>
      <c r="WM45" s="12"/>
      <c r="WN45" s="12"/>
      <c r="WO45" s="12"/>
      <c r="WP45" s="12"/>
      <c r="WQ45" s="12"/>
      <c r="WR45" s="12"/>
      <c r="WS45" s="12"/>
      <c r="WT45" s="12"/>
      <c r="WU45" s="12"/>
      <c r="WV45" s="12"/>
      <c r="WW45" s="12"/>
      <c r="WX45" s="12"/>
      <c r="WY45" s="12"/>
      <c r="WZ45" s="12"/>
      <c r="XA45" s="12"/>
      <c r="XB45" s="12"/>
      <c r="XC45" s="12"/>
      <c r="XD45" s="12"/>
      <c r="XE45" s="12"/>
      <c r="XF45" s="12"/>
      <c r="XG45" s="12"/>
      <c r="XH45" s="12"/>
      <c r="XI45" s="12"/>
      <c r="XJ45" s="12"/>
      <c r="XK45" s="12"/>
      <c r="XL45" s="12"/>
      <c r="XM45" s="12"/>
      <c r="XN45" s="12"/>
      <c r="XO45" s="12"/>
      <c r="XP45" s="12"/>
      <c r="XQ45" s="12"/>
      <c r="XR45" s="12"/>
      <c r="XS45" s="12"/>
      <c r="XT45" s="12"/>
      <c r="XU45" s="12"/>
      <c r="XV45" s="12"/>
      <c r="XW45" s="12"/>
      <c r="XX45" s="12"/>
      <c r="XY45" s="12"/>
      <c r="XZ45" s="12"/>
      <c r="YA45" s="12"/>
      <c r="YB45" s="12"/>
      <c r="YC45" s="12"/>
      <c r="YD45" s="12"/>
      <c r="YE45" s="12"/>
      <c r="YF45" s="12"/>
      <c r="YG45" s="12"/>
      <c r="YH45" s="12"/>
      <c r="YI45" s="12"/>
      <c r="YJ45" s="12"/>
      <c r="YK45" s="12"/>
      <c r="YL45" s="12"/>
      <c r="YM45" s="12"/>
      <c r="YN45" s="12"/>
      <c r="YO45" s="12"/>
      <c r="YP45" s="12"/>
      <c r="YQ45" s="12"/>
      <c r="YR45" s="12"/>
      <c r="YS45" s="12"/>
      <c r="YT45" s="12"/>
      <c r="YU45" s="12"/>
      <c r="YV45" s="12"/>
      <c r="YW45" s="12"/>
      <c r="YX45" s="12"/>
      <c r="YY45" s="12"/>
      <c r="YZ45" s="12"/>
      <c r="ZA45" s="12"/>
      <c r="ZB45" s="12"/>
      <c r="ZC45" s="12"/>
      <c r="ZD45" s="12"/>
      <c r="ZE45" s="12"/>
      <c r="ZF45" s="12"/>
      <c r="ZG45" s="12"/>
      <c r="ZH45" s="12"/>
      <c r="ZI45" s="12"/>
      <c r="ZJ45" s="12"/>
      <c r="ZK45" s="12"/>
      <c r="ZL45" s="12"/>
      <c r="ZM45" s="12"/>
      <c r="ZN45" s="12"/>
      <c r="ZO45" s="12"/>
      <c r="ZP45" s="12"/>
      <c r="ZQ45" s="12"/>
      <c r="ZR45" s="12"/>
      <c r="ZS45" s="12"/>
      <c r="ZT45" s="12"/>
      <c r="ZU45" s="12"/>
      <c r="ZV45" s="12"/>
      <c r="ZW45" s="12"/>
      <c r="ZX45" s="12"/>
      <c r="ZY45" s="12"/>
      <c r="ZZ45" s="12"/>
      <c r="AAA45" s="12"/>
      <c r="AAB45" s="12"/>
      <c r="AAC45" s="12"/>
      <c r="AAD45" s="12"/>
      <c r="AAE45" s="12"/>
      <c r="AAF45" s="12"/>
      <c r="AAG45" s="12"/>
      <c r="AAH45" s="12"/>
      <c r="AAI45" s="12"/>
      <c r="AAJ45" s="12"/>
      <c r="AAK45" s="12"/>
      <c r="AAL45" s="12"/>
      <c r="AAM45" s="12"/>
      <c r="AAN45" s="12"/>
      <c r="AAO45" s="12"/>
      <c r="AAP45" s="12"/>
      <c r="AAQ45" s="12"/>
      <c r="AAR45" s="12"/>
      <c r="AAS45" s="12"/>
      <c r="AAT45" s="12"/>
      <c r="AAU45" s="12"/>
      <c r="AAV45" s="12"/>
      <c r="AAW45" s="12"/>
      <c r="AAX45" s="12"/>
      <c r="AAY45" s="12"/>
      <c r="AAZ45" s="12"/>
      <c r="ABA45" s="12"/>
      <c r="ABB45" s="12"/>
      <c r="ABC45" s="12"/>
      <c r="ABD45" s="12"/>
      <c r="ABE45" s="12"/>
      <c r="ABF45" s="12"/>
      <c r="ABG45" s="12"/>
      <c r="ABH45" s="12"/>
      <c r="ABI45" s="12"/>
      <c r="ABJ45" s="12"/>
      <c r="ABK45" s="12"/>
      <c r="ABL45" s="12"/>
      <c r="ABM45" s="12"/>
      <c r="ABN45" s="12"/>
      <c r="ABO45" s="12"/>
      <c r="ABP45" s="12"/>
      <c r="ABQ45" s="12"/>
      <c r="ABR45" s="12"/>
      <c r="ABS45" s="12"/>
      <c r="ABT45" s="12"/>
      <c r="ABU45" s="12"/>
      <c r="ABV45" s="12"/>
      <c r="ABW45" s="12"/>
      <c r="ABX45" s="12"/>
      <c r="ABY45" s="12"/>
      <c r="ABZ45" s="12"/>
      <c r="ACA45" s="12"/>
      <c r="ACB45" s="12"/>
      <c r="ACC45" s="12"/>
      <c r="ACD45" s="12"/>
      <c r="ACE45" s="12"/>
      <c r="ACF45" s="12"/>
      <c r="ACG45" s="12"/>
      <c r="ACH45" s="12"/>
      <c r="ACI45" s="12"/>
      <c r="ACJ45" s="12"/>
      <c r="ACK45" s="12"/>
      <c r="ACL45" s="12"/>
      <c r="ACM45" s="12"/>
      <c r="ACN45" s="12"/>
      <c r="ACO45" s="12"/>
      <c r="ACP45" s="12"/>
      <c r="ACQ45" s="12"/>
      <c r="ACR45" s="12"/>
      <c r="ACS45" s="12"/>
      <c r="ACT45" s="12"/>
      <c r="ACU45" s="12"/>
      <c r="ACV45" s="12"/>
      <c r="ACW45" s="12"/>
      <c r="ACX45" s="12"/>
      <c r="ACY45" s="12"/>
      <c r="ACZ45" s="12"/>
      <c r="ADA45" s="12"/>
      <c r="ADB45" s="12"/>
      <c r="ADC45" s="12"/>
      <c r="ADD45" s="12"/>
      <c r="ADE45" s="12"/>
      <c r="ADF45" s="12"/>
      <c r="ADG45" s="12"/>
      <c r="ADH45" s="12"/>
      <c r="ADI45" s="12"/>
      <c r="ADJ45" s="12"/>
      <c r="ADK45" s="12"/>
      <c r="ADL45" s="12"/>
      <c r="ADM45" s="12"/>
      <c r="ADN45" s="12"/>
      <c r="ADO45" s="12"/>
      <c r="ADP45" s="12"/>
      <c r="ADQ45" s="12"/>
      <c r="ADR45" s="12"/>
      <c r="ADS45" s="12"/>
      <c r="ADT45" s="12"/>
      <c r="ADU45" s="12"/>
      <c r="ADV45" s="12"/>
      <c r="ADW45" s="12"/>
      <c r="ADX45" s="12"/>
      <c r="ADY45" s="12"/>
      <c r="ADZ45" s="12"/>
      <c r="AEA45" s="12"/>
      <c r="AEB45" s="12"/>
      <c r="AEC45" s="12"/>
      <c r="AED45" s="12"/>
      <c r="AEE45" s="12"/>
      <c r="AEF45" s="12"/>
      <c r="AEG45" s="12"/>
      <c r="AEH45" s="12"/>
      <c r="AEI45" s="12"/>
      <c r="AEJ45" s="12"/>
      <c r="AEK45" s="12"/>
      <c r="AEL45" s="12"/>
      <c r="AEM45" s="12"/>
      <c r="AEN45" s="12"/>
      <c r="AEO45" s="12"/>
      <c r="AEP45" s="12"/>
      <c r="AEQ45" s="12"/>
      <c r="AER45" s="12"/>
      <c r="AES45" s="12"/>
      <c r="AET45" s="12"/>
      <c r="AEU45" s="12"/>
      <c r="AEV45" s="12"/>
      <c r="AEW45" s="12"/>
      <c r="AEX45" s="12"/>
      <c r="AEY45" s="12"/>
      <c r="AEZ45" s="12"/>
      <c r="AFA45" s="12"/>
      <c r="AFB45" s="12"/>
      <c r="AFC45" s="12"/>
      <c r="AFD45" s="12"/>
      <c r="AFE45" s="12"/>
      <c r="AFF45" s="12"/>
      <c r="AFG45" s="12"/>
      <c r="AFH45" s="12"/>
      <c r="AFI45" s="12"/>
      <c r="AFJ45" s="12"/>
      <c r="AFK45" s="12"/>
      <c r="AFL45" s="12"/>
      <c r="AFM45" s="12"/>
      <c r="AFN45" s="12"/>
      <c r="AFO45" s="12"/>
      <c r="AFP45" s="12"/>
      <c r="AFQ45" s="12"/>
      <c r="AFR45" s="12"/>
      <c r="AFS45" s="12"/>
      <c r="AFT45" s="12"/>
      <c r="AFU45" s="12"/>
      <c r="AFV45" s="12"/>
      <c r="AFW45" s="12"/>
      <c r="AFX45" s="12"/>
      <c r="AFY45" s="12"/>
      <c r="AFZ45" s="12"/>
      <c r="AGA45" s="12"/>
      <c r="AGB45" s="12"/>
      <c r="AGC45" s="12"/>
      <c r="AGD45" s="12"/>
      <c r="AGE45" s="12"/>
      <c r="AGF45" s="12"/>
      <c r="AGG45" s="12"/>
      <c r="AGH45" s="12"/>
      <c r="AGI45" s="12"/>
      <c r="AGJ45" s="12"/>
      <c r="AGK45" s="12"/>
      <c r="AGL45" s="12"/>
      <c r="AGM45" s="12"/>
      <c r="AGN45" s="12"/>
      <c r="AGO45" s="12"/>
      <c r="AGP45" s="12"/>
      <c r="AGQ45" s="12"/>
      <c r="AGR45" s="12"/>
      <c r="AGS45" s="12"/>
      <c r="AGT45" s="12"/>
      <c r="AGU45" s="12"/>
      <c r="AGV45" s="12"/>
      <c r="AGW45" s="12"/>
      <c r="AGX45" s="12"/>
      <c r="AGY45" s="12"/>
      <c r="AGZ45" s="12"/>
      <c r="AHA45" s="12"/>
      <c r="AHB45" s="12"/>
      <c r="AHC45" s="12"/>
      <c r="AHD45" s="12"/>
      <c r="AHE45" s="12"/>
      <c r="AHF45" s="12"/>
      <c r="AHG45" s="12"/>
      <c r="AHH45" s="12"/>
      <c r="AHI45" s="12"/>
      <c r="AHJ45" s="12"/>
      <c r="AHK45" s="12"/>
      <c r="AHL45" s="12"/>
      <c r="AHM45" s="12"/>
      <c r="AHN45" s="12"/>
      <c r="AHO45" s="12"/>
      <c r="AHP45" s="12"/>
      <c r="AHQ45" s="12"/>
      <c r="AHR45" s="12"/>
      <c r="AHS45" s="12"/>
      <c r="AHT45" s="12"/>
      <c r="AHU45" s="12"/>
      <c r="AHV45" s="12"/>
      <c r="AHW45" s="12"/>
      <c r="AHX45" s="12"/>
      <c r="AHY45" s="12"/>
      <c r="AHZ45" s="12"/>
      <c r="AIA45" s="12"/>
      <c r="AIB45" s="12"/>
      <c r="AIC45" s="12"/>
      <c r="AID45" s="12"/>
      <c r="AIE45" s="12"/>
      <c r="AIF45" s="12"/>
      <c r="AIG45" s="12"/>
      <c r="AIH45" s="12"/>
      <c r="AII45" s="12"/>
      <c r="AIJ45" s="12"/>
      <c r="AIK45" s="12"/>
      <c r="AIL45" s="12"/>
      <c r="AIM45" s="12"/>
      <c r="AIN45" s="12"/>
      <c r="AIO45" s="12"/>
      <c r="AIP45" s="12"/>
      <c r="AIQ45" s="12"/>
      <c r="AIR45" s="12"/>
      <c r="AIS45" s="12"/>
      <c r="AIT45" s="12"/>
      <c r="AIU45" s="12"/>
      <c r="AIV45" s="12"/>
      <c r="AIW45" s="12"/>
      <c r="AIX45" s="12"/>
      <c r="AIY45" s="12"/>
      <c r="AIZ45" s="12"/>
      <c r="AJA45" s="12"/>
      <c r="AJB45" s="12"/>
      <c r="AJC45" s="12"/>
      <c r="AJD45" s="12"/>
      <c r="AJE45" s="12"/>
      <c r="AJF45" s="12"/>
      <c r="AJG45" s="12"/>
      <c r="AJH45" s="12"/>
      <c r="AJI45" s="12"/>
      <c r="AJJ45" s="12"/>
      <c r="AJK45" s="12"/>
      <c r="AJL45" s="12"/>
      <c r="AJM45" s="12"/>
      <c r="AJN45" s="12"/>
      <c r="AJO45" s="12"/>
      <c r="AJP45" s="12"/>
      <c r="AJQ45" s="12"/>
      <c r="AJR45" s="12"/>
      <c r="AJS45" s="12"/>
      <c r="AJT45" s="12"/>
      <c r="AJU45" s="12"/>
      <c r="AJV45" s="12"/>
      <c r="AJW45" s="12"/>
      <c r="AJX45" s="12"/>
      <c r="AJY45" s="12"/>
      <c r="AJZ45" s="12"/>
      <c r="AKA45" s="12"/>
      <c r="AKB45" s="12"/>
      <c r="AKC45" s="12"/>
      <c r="AKD45" s="12"/>
      <c r="AKE45" s="12"/>
      <c r="AKF45" s="12"/>
      <c r="AKG45" s="12"/>
      <c r="AKH45" s="12"/>
      <c r="AKI45" s="12"/>
      <c r="AKJ45" s="12"/>
      <c r="AKK45" s="12"/>
      <c r="AKL45" s="12"/>
      <c r="AKM45" s="12"/>
      <c r="AKN45" s="12"/>
      <c r="AKO45" s="12"/>
      <c r="AKP45" s="12"/>
      <c r="AKQ45" s="12"/>
      <c r="AKR45" s="12"/>
      <c r="AKS45" s="12"/>
      <c r="AKT45" s="12"/>
      <c r="AKU45" s="12"/>
      <c r="AKV45" s="12"/>
      <c r="AKW45" s="12"/>
      <c r="AKX45" s="12"/>
      <c r="AKY45" s="12"/>
      <c r="AKZ45" s="12"/>
      <c r="ALA45" s="12"/>
      <c r="ALB45" s="12"/>
      <c r="ALC45" s="12"/>
      <c r="ALD45" s="12"/>
      <c r="ALE45" s="12"/>
      <c r="ALF45" s="12"/>
      <c r="ALG45" s="12"/>
      <c r="ALH45" s="12"/>
      <c r="ALI45" s="12"/>
      <c r="ALJ45" s="12"/>
      <c r="ALK45" s="12"/>
      <c r="ALL45" s="12"/>
      <c r="ALM45" s="12"/>
      <c r="ALN45" s="12"/>
      <c r="ALO45" s="12"/>
      <c r="ALP45" s="12"/>
      <c r="ALQ45" s="12"/>
      <c r="ALR45" s="12"/>
      <c r="ALS45" s="12"/>
      <c r="ALT45" s="12"/>
      <c r="ALU45" s="12"/>
      <c r="ALV45" s="12"/>
      <c r="ALW45" s="12"/>
      <c r="ALX45" s="12"/>
      <c r="ALY45" s="12"/>
      <c r="ALZ45" s="12"/>
      <c r="AMA45" s="12"/>
      <c r="AMB45" s="12"/>
      <c r="AMC45" s="12"/>
      <c r="AMD45" s="12"/>
      <c r="AME45" s="12"/>
      <c r="AMF45" s="12"/>
      <c r="AMG45" s="12"/>
      <c r="AMH45" s="12"/>
      <c r="AMI45" s="12"/>
      <c r="AMJ45" s="12"/>
    </row>
    <row r="46" spans="1:1024" ht="15" customHeight="1">
      <c r="A46" s="166"/>
      <c r="B46" s="167" t="s">
        <v>145</v>
      </c>
      <c r="C46" s="168"/>
      <c r="D46" s="169"/>
      <c r="E46" s="170"/>
      <c r="F46" s="171"/>
      <c r="G46" s="169"/>
      <c r="H46" s="169"/>
      <c r="I46" s="169"/>
      <c r="J46" s="169"/>
      <c r="K46" s="169"/>
      <c r="L46" s="172"/>
      <c r="M46" s="173"/>
      <c r="N46" s="174"/>
    </row>
    <row r="47" spans="1:1024">
      <c r="A47" s="166"/>
      <c r="B47" s="167" t="s">
        <v>146</v>
      </c>
      <c r="C47" s="168"/>
      <c r="D47" s="169"/>
      <c r="E47" s="170"/>
      <c r="F47" s="171"/>
      <c r="G47" s="169"/>
      <c r="H47" s="169"/>
      <c r="I47" s="169"/>
      <c r="J47" s="169"/>
      <c r="K47" s="169"/>
      <c r="L47" s="172"/>
      <c r="M47" s="173"/>
      <c r="N47" s="174"/>
    </row>
    <row r="48" spans="1:1024">
      <c r="A48" s="166"/>
      <c r="B48" s="175"/>
      <c r="C48" s="168"/>
      <c r="D48" s="169"/>
      <c r="E48" s="176"/>
      <c r="F48" s="177"/>
      <c r="G48" s="169"/>
      <c r="H48" s="169"/>
      <c r="I48" s="169"/>
      <c r="J48" s="169"/>
      <c r="K48" s="169"/>
      <c r="L48" s="172"/>
      <c r="M48" s="173"/>
      <c r="N48" s="178"/>
    </row>
    <row r="49" spans="1:13">
      <c r="A49" s="166"/>
      <c r="B49" s="175"/>
      <c r="C49" s="168"/>
      <c r="D49" s="169"/>
      <c r="E49" s="176"/>
      <c r="F49" s="177"/>
      <c r="G49" s="169"/>
      <c r="H49" s="169"/>
      <c r="I49" s="169"/>
      <c r="J49" s="169"/>
      <c r="K49" s="169"/>
      <c r="L49" s="179"/>
      <c r="M49" s="174"/>
    </row>
    <row r="50" spans="1:13">
      <c r="A50" s="166"/>
      <c r="B50" s="175"/>
      <c r="C50" s="168"/>
      <c r="D50" s="169"/>
      <c r="E50" s="176"/>
      <c r="F50" s="177"/>
      <c r="G50" s="169"/>
      <c r="H50" s="169"/>
      <c r="I50" s="169"/>
      <c r="J50" s="169"/>
      <c r="K50" s="169"/>
      <c r="L50" s="179"/>
      <c r="M50" s="174"/>
    </row>
    <row r="51" spans="1:13">
      <c r="A51" s="166"/>
      <c r="B51" s="175"/>
      <c r="C51" s="168"/>
      <c r="D51" s="169"/>
      <c r="E51" s="176"/>
      <c r="F51" s="177"/>
      <c r="G51" s="169"/>
      <c r="H51" s="169"/>
      <c r="I51" s="169"/>
      <c r="J51" s="169"/>
      <c r="K51" s="169"/>
      <c r="L51" s="179"/>
      <c r="M51" s="174"/>
    </row>
    <row r="52" spans="1:13">
      <c r="A52" s="166"/>
      <c r="B52" s="175"/>
      <c r="C52" s="168"/>
      <c r="D52" s="169"/>
      <c r="E52" s="176"/>
      <c r="F52" s="177"/>
      <c r="G52" s="169"/>
      <c r="H52" s="169"/>
      <c r="I52" s="169"/>
      <c r="J52" s="169"/>
      <c r="K52" s="169"/>
      <c r="L52" s="179"/>
      <c r="M52" s="174"/>
    </row>
    <row r="53" spans="1:13">
      <c r="A53" s="166"/>
      <c r="B53" s="175"/>
      <c r="C53" s="168"/>
      <c r="D53" s="169"/>
      <c r="E53" s="176"/>
      <c r="F53" s="177"/>
      <c r="G53" s="169"/>
      <c r="H53" s="169"/>
      <c r="I53" s="169"/>
      <c r="J53" s="169"/>
      <c r="K53" s="169"/>
      <c r="L53" s="179"/>
      <c r="M53" s="174"/>
    </row>
    <row r="54" spans="1:13">
      <c r="A54" s="166"/>
      <c r="B54" s="175"/>
      <c r="C54" s="168"/>
      <c r="D54" s="169"/>
      <c r="E54" s="176"/>
      <c r="F54" s="177"/>
      <c r="G54" s="169"/>
      <c r="H54" s="169"/>
      <c r="I54" s="169"/>
      <c r="J54" s="169"/>
      <c r="K54" s="169"/>
      <c r="L54" s="179"/>
      <c r="M54" s="174"/>
    </row>
    <row r="55" spans="1:13">
      <c r="A55" s="166"/>
      <c r="B55" s="175"/>
      <c r="C55" s="168"/>
      <c r="D55" s="169"/>
      <c r="E55" s="176"/>
      <c r="F55" s="177"/>
      <c r="G55" s="169"/>
      <c r="H55" s="169"/>
      <c r="I55" s="169"/>
      <c r="J55" s="169"/>
      <c r="K55" s="169"/>
      <c r="L55" s="179"/>
      <c r="M55" s="174"/>
    </row>
    <row r="56" spans="1:13">
      <c r="A56" s="166"/>
      <c r="B56" s="175"/>
      <c r="C56" s="168"/>
      <c r="D56" s="169"/>
      <c r="E56" s="176"/>
      <c r="F56" s="177"/>
      <c r="G56" s="169"/>
      <c r="H56" s="169"/>
      <c r="I56" s="169"/>
      <c r="J56" s="169"/>
      <c r="K56" s="169"/>
      <c r="L56" s="179"/>
      <c r="M56" s="174"/>
    </row>
    <row r="57" spans="1:13">
      <c r="A57" s="166"/>
      <c r="B57" s="175"/>
      <c r="C57" s="168"/>
      <c r="D57" s="169"/>
      <c r="E57" s="176"/>
      <c r="F57" s="177"/>
      <c r="G57" s="169"/>
      <c r="H57" s="169"/>
      <c r="I57" s="169"/>
      <c r="J57" s="169"/>
      <c r="K57" s="169"/>
      <c r="L57" s="179"/>
      <c r="M57" s="174"/>
    </row>
    <row r="58" spans="1:13">
      <c r="A58" s="166"/>
      <c r="B58" s="175"/>
      <c r="C58" s="168"/>
      <c r="D58" s="169"/>
      <c r="E58" s="176"/>
      <c r="F58" s="177"/>
      <c r="G58" s="169"/>
      <c r="H58" s="169"/>
      <c r="I58" s="169"/>
      <c r="J58" s="169"/>
      <c r="K58" s="169"/>
      <c r="L58" s="179"/>
      <c r="M58" s="174"/>
    </row>
    <row r="59" spans="1:13">
      <c r="A59" s="166"/>
      <c r="B59" s="175"/>
      <c r="C59" s="168"/>
      <c r="D59" s="169"/>
      <c r="E59" s="176"/>
      <c r="F59" s="177"/>
      <c r="G59" s="169"/>
      <c r="H59" s="169"/>
      <c r="I59" s="169"/>
      <c r="J59" s="169"/>
      <c r="K59" s="169"/>
      <c r="L59" s="179"/>
      <c r="M59" s="174"/>
    </row>
    <row r="60" spans="1:13">
      <c r="A60" s="166"/>
      <c r="B60" s="175"/>
      <c r="C60" s="168"/>
      <c r="D60" s="169"/>
      <c r="E60" s="176"/>
      <c r="F60" s="177"/>
      <c r="G60" s="169"/>
      <c r="H60" s="169"/>
      <c r="I60" s="169"/>
      <c r="J60" s="169"/>
      <c r="K60" s="169"/>
      <c r="L60" s="179"/>
      <c r="M60" s="174"/>
    </row>
    <row r="61" spans="1:13">
      <c r="A61" s="166"/>
      <c r="B61" s="175"/>
      <c r="C61" s="168"/>
      <c r="D61" s="169"/>
      <c r="E61" s="176"/>
      <c r="F61" s="177"/>
      <c r="G61" s="169"/>
      <c r="H61" s="169"/>
      <c r="I61" s="169"/>
      <c r="J61" s="169"/>
      <c r="K61" s="169"/>
      <c r="L61" s="179"/>
      <c r="M61" s="174"/>
    </row>
    <row r="62" spans="1:13">
      <c r="A62" s="166"/>
      <c r="B62" s="175"/>
      <c r="C62" s="168"/>
      <c r="D62" s="169"/>
      <c r="E62" s="176"/>
      <c r="F62" s="177"/>
      <c r="G62" s="169"/>
      <c r="H62" s="169"/>
      <c r="I62" s="169"/>
      <c r="J62" s="169"/>
      <c r="K62" s="169"/>
      <c r="L62" s="179"/>
      <c r="M62" s="174"/>
    </row>
    <row r="63" spans="1:13">
      <c r="A63" s="166"/>
      <c r="B63" s="175"/>
      <c r="C63" s="168"/>
      <c r="D63" s="169"/>
      <c r="E63" s="176"/>
      <c r="F63" s="177"/>
      <c r="G63" s="169"/>
      <c r="H63" s="169"/>
      <c r="I63" s="169"/>
      <c r="J63" s="169"/>
      <c r="K63" s="169"/>
      <c r="L63" s="179"/>
      <c r="M63" s="174"/>
    </row>
    <row r="64" spans="1:13">
      <c r="A64" s="166"/>
      <c r="B64" s="175"/>
      <c r="C64" s="168"/>
      <c r="D64" s="169"/>
      <c r="E64" s="176"/>
      <c r="F64" s="177"/>
      <c r="G64" s="169"/>
      <c r="H64" s="169"/>
      <c r="I64" s="169"/>
      <c r="J64" s="169"/>
      <c r="K64" s="169"/>
      <c r="L64" s="179"/>
      <c r="M64" s="174"/>
    </row>
    <row r="65" spans="1:13">
      <c r="A65" s="166"/>
      <c r="B65" s="175"/>
      <c r="C65" s="168"/>
      <c r="D65" s="169"/>
      <c r="E65" s="176"/>
      <c r="F65" s="177"/>
      <c r="G65" s="169"/>
      <c r="H65" s="169"/>
      <c r="I65" s="169"/>
      <c r="J65" s="169"/>
      <c r="K65" s="169"/>
      <c r="L65" s="179"/>
      <c r="M65" s="174"/>
    </row>
    <row r="66" spans="1:13">
      <c r="A66" s="166"/>
      <c r="B66" s="175"/>
      <c r="C66" s="168"/>
      <c r="D66" s="169"/>
      <c r="E66" s="176"/>
      <c r="F66" s="177"/>
      <c r="G66" s="169"/>
      <c r="H66" s="169"/>
      <c r="I66" s="169"/>
      <c r="J66" s="169"/>
      <c r="K66" s="169"/>
      <c r="L66" s="179"/>
      <c r="M66" s="174"/>
    </row>
    <row r="67" spans="1:13">
      <c r="A67" s="166"/>
      <c r="B67" s="175"/>
      <c r="C67" s="168"/>
      <c r="D67" s="169"/>
      <c r="E67" s="176"/>
      <c r="F67" s="177"/>
      <c r="G67" s="169"/>
      <c r="H67" s="169"/>
      <c r="I67" s="169"/>
      <c r="J67" s="169"/>
      <c r="K67" s="169"/>
      <c r="L67" s="179"/>
      <c r="M67" s="174"/>
    </row>
    <row r="68" spans="1:13">
      <c r="A68" s="166"/>
      <c r="B68" s="175"/>
      <c r="C68" s="168"/>
      <c r="D68" s="169"/>
      <c r="E68" s="176"/>
      <c r="F68" s="177"/>
      <c r="G68" s="169"/>
      <c r="H68" s="169"/>
      <c r="I68" s="169"/>
      <c r="J68" s="169"/>
      <c r="K68" s="169"/>
      <c r="L68" s="179"/>
      <c r="M68" s="174"/>
    </row>
    <row r="69" spans="1:13">
      <c r="A69" s="166"/>
      <c r="B69" s="175"/>
      <c r="C69" s="168"/>
      <c r="D69" s="169"/>
      <c r="E69" s="176"/>
      <c r="F69" s="177"/>
      <c r="G69" s="169"/>
      <c r="H69" s="169"/>
      <c r="I69" s="169"/>
      <c r="J69" s="169"/>
      <c r="K69" s="169"/>
      <c r="L69" s="179"/>
      <c r="M69" s="174"/>
    </row>
    <row r="70" spans="1:13">
      <c r="A70" s="166"/>
      <c r="B70" s="175"/>
      <c r="C70" s="168"/>
      <c r="D70" s="169"/>
      <c r="E70" s="176"/>
      <c r="F70" s="177"/>
      <c r="G70" s="169"/>
      <c r="H70" s="169"/>
      <c r="I70" s="169"/>
      <c r="J70" s="169"/>
      <c r="K70" s="169"/>
      <c r="L70" s="179"/>
      <c r="M70" s="174"/>
    </row>
    <row r="71" spans="1:13">
      <c r="A71" s="166"/>
      <c r="B71" s="175"/>
      <c r="C71" s="168"/>
      <c r="D71" s="169"/>
      <c r="E71" s="176"/>
      <c r="F71" s="177"/>
      <c r="G71" s="169"/>
      <c r="H71" s="169"/>
      <c r="I71" s="169"/>
      <c r="J71" s="169"/>
      <c r="K71" s="169"/>
      <c r="L71" s="179"/>
      <c r="M71" s="174"/>
    </row>
    <row r="72" spans="1:13">
      <c r="A72" s="166"/>
      <c r="B72" s="175"/>
      <c r="C72" s="168"/>
      <c r="D72" s="169"/>
      <c r="E72" s="176"/>
      <c r="F72" s="177"/>
      <c r="G72" s="169"/>
      <c r="H72" s="169"/>
      <c r="I72" s="169"/>
      <c r="J72" s="169"/>
      <c r="K72" s="169"/>
      <c r="L72" s="179"/>
      <c r="M72" s="174"/>
    </row>
    <row r="73" spans="1:13">
      <c r="A73" s="166"/>
      <c r="B73" s="175"/>
      <c r="C73" s="168"/>
      <c r="D73" s="169"/>
      <c r="E73" s="176"/>
      <c r="F73" s="177"/>
      <c r="G73" s="169"/>
      <c r="H73" s="169"/>
      <c r="I73" s="169"/>
      <c r="J73" s="169"/>
      <c r="K73" s="169"/>
      <c r="L73" s="179"/>
      <c r="M73" s="174"/>
    </row>
    <row r="74" spans="1:13">
      <c r="A74" s="166"/>
      <c r="B74" s="175"/>
      <c r="C74" s="168"/>
      <c r="D74" s="169"/>
      <c r="E74" s="176"/>
      <c r="F74" s="177"/>
      <c r="G74" s="169"/>
      <c r="H74" s="169"/>
      <c r="I74" s="169"/>
      <c r="J74" s="169"/>
      <c r="K74" s="169"/>
      <c r="L74" s="179"/>
      <c r="M74" s="174"/>
    </row>
    <row r="75" spans="1:13">
      <c r="A75" s="166"/>
      <c r="B75" s="175"/>
      <c r="C75" s="168"/>
      <c r="D75" s="169"/>
      <c r="E75" s="176"/>
      <c r="F75" s="177"/>
      <c r="G75" s="169"/>
      <c r="H75" s="169"/>
      <c r="I75" s="169"/>
      <c r="J75" s="169"/>
      <c r="K75" s="180"/>
      <c r="L75" s="179"/>
      <c r="M75" s="178"/>
    </row>
    <row r="76" spans="1:13">
      <c r="A76" s="181"/>
      <c r="K76" s="9"/>
      <c r="M76" s="8"/>
    </row>
    <row r="77" spans="1:13">
      <c r="A77" s="181"/>
      <c r="K77" s="9"/>
      <c r="M77" s="8"/>
    </row>
    <row r="78" spans="1:13">
      <c r="A78" s="181"/>
      <c r="K78" s="9"/>
      <c r="M78" s="8"/>
    </row>
    <row r="79" spans="1:13">
      <c r="A79" s="181"/>
      <c r="K79" s="9"/>
      <c r="M79" s="8"/>
    </row>
    <row r="80" spans="1:13">
      <c r="A80" s="181"/>
      <c r="K80" s="9"/>
      <c r="M80" s="8"/>
    </row>
    <row r="81" spans="1:13">
      <c r="A81" s="181"/>
      <c r="K81" s="9"/>
      <c r="M81" s="8"/>
    </row>
    <row r="82" spans="1:13">
      <c r="A82" s="181"/>
      <c r="K82" s="9"/>
      <c r="M82" s="8"/>
    </row>
    <row r="83" spans="1:13">
      <c r="A83" s="181"/>
      <c r="K83" s="9"/>
      <c r="M83" s="8"/>
    </row>
    <row r="84" spans="1:13">
      <c r="A84" s="181"/>
      <c r="K84" s="9"/>
      <c r="M84" s="8"/>
    </row>
    <row r="85" spans="1:13">
      <c r="A85" s="181"/>
      <c r="K85" s="9"/>
      <c r="M85" s="8"/>
    </row>
    <row r="86" spans="1:13">
      <c r="A86" s="181"/>
      <c r="K86" s="9"/>
      <c r="M86" s="8"/>
    </row>
    <row r="87" spans="1:13">
      <c r="A87" s="181"/>
      <c r="K87" s="9"/>
      <c r="M87" s="8"/>
    </row>
    <row r="88" spans="1:13">
      <c r="A88" s="181"/>
      <c r="K88" s="9"/>
      <c r="M88" s="8"/>
    </row>
    <row r="89" spans="1:13">
      <c r="A89" s="181"/>
      <c r="K89" s="9"/>
      <c r="M89" s="8"/>
    </row>
    <row r="90" spans="1:13">
      <c r="A90" s="181"/>
      <c r="K90" s="9"/>
      <c r="M90" s="8"/>
    </row>
    <row r="91" spans="1:13">
      <c r="A91" s="181"/>
      <c r="K91" s="9"/>
      <c r="M91" s="8"/>
    </row>
    <row r="92" spans="1:13">
      <c r="A92" s="181"/>
      <c r="K92" s="9"/>
      <c r="M92" s="8"/>
    </row>
    <row r="93" spans="1:13">
      <c r="A93" s="181"/>
      <c r="K93" s="9"/>
      <c r="M93" s="8"/>
    </row>
    <row r="94" spans="1:13">
      <c r="A94" s="181"/>
      <c r="K94" s="9"/>
      <c r="M94" s="8"/>
    </row>
    <row r="95" spans="1:13">
      <c r="A95" s="181"/>
      <c r="K95" s="9"/>
      <c r="M95" s="8"/>
    </row>
    <row r="96" spans="1:13">
      <c r="A96" s="181"/>
      <c r="K96" s="9"/>
      <c r="M96" s="8"/>
    </row>
    <row r="97" spans="1:13">
      <c r="A97" s="181"/>
      <c r="K97" s="9"/>
      <c r="M97" s="8"/>
    </row>
    <row r="98" spans="1:13">
      <c r="K98" s="9"/>
      <c r="M98" s="8"/>
    </row>
    <row r="99" spans="1:13">
      <c r="K99" s="9"/>
      <c r="M99" s="8"/>
    </row>
    <row r="100" spans="1:13">
      <c r="K100" s="9"/>
      <c r="M100" s="8"/>
    </row>
    <row r="101" spans="1:13">
      <c r="K101" s="9"/>
      <c r="M101" s="8"/>
    </row>
    <row r="102" spans="1:13">
      <c r="K102" s="9"/>
      <c r="M102" s="8"/>
    </row>
    <row r="103" spans="1:13">
      <c r="K103" s="9"/>
      <c r="M103" s="8"/>
    </row>
    <row r="104" spans="1:13">
      <c r="K104" s="9"/>
      <c r="M104" s="8"/>
    </row>
    <row r="105" spans="1:13">
      <c r="K105" s="9"/>
      <c r="M105" s="8"/>
    </row>
    <row r="106" spans="1:13">
      <c r="K106" s="9"/>
      <c r="M106" s="8"/>
    </row>
    <row r="107" spans="1:13">
      <c r="K107" s="9"/>
      <c r="M107" s="8"/>
    </row>
    <row r="108" spans="1:13">
      <c r="K108" s="9"/>
      <c r="M108" s="8"/>
    </row>
    <row r="109" spans="1:13">
      <c r="K109" s="9"/>
      <c r="M109" s="8"/>
    </row>
    <row r="110" spans="1:13">
      <c r="K110" s="9"/>
      <c r="M110" s="8"/>
    </row>
    <row r="111" spans="1:13">
      <c r="K111" s="9"/>
      <c r="M111" s="8"/>
    </row>
    <row r="112" spans="1:13">
      <c r="K112" s="9"/>
      <c r="M112" s="8"/>
    </row>
    <row r="113" spans="11:13">
      <c r="K113" s="9"/>
      <c r="M113" s="8"/>
    </row>
    <row r="114" spans="11:13">
      <c r="K114" s="9"/>
      <c r="M114" s="8"/>
    </row>
    <row r="115" spans="11:13">
      <c r="K115" s="9"/>
      <c r="M115" s="8"/>
    </row>
    <row r="116" spans="11:13">
      <c r="K116" s="9"/>
      <c r="M116" s="8"/>
    </row>
    <row r="117" spans="11:13">
      <c r="K117" s="9"/>
      <c r="M117" s="8"/>
    </row>
    <row r="118" spans="11:13">
      <c r="K118" s="9"/>
      <c r="M118" s="8"/>
    </row>
    <row r="119" spans="11:13">
      <c r="K119" s="9"/>
      <c r="M119" s="8"/>
    </row>
    <row r="120" spans="11:13">
      <c r="K120" s="9"/>
      <c r="M120" s="8"/>
    </row>
    <row r="121" spans="11:13">
      <c r="K121" s="9"/>
      <c r="M121" s="8"/>
    </row>
    <row r="122" spans="11:13">
      <c r="K122" s="9"/>
      <c r="M122" s="8"/>
    </row>
    <row r="123" spans="11:13">
      <c r="K123" s="9"/>
      <c r="M123" s="8"/>
    </row>
    <row r="124" spans="11:13">
      <c r="K124" s="9"/>
      <c r="M124" s="8"/>
    </row>
    <row r="125" spans="11:13">
      <c r="K125" s="9"/>
      <c r="M125" s="8"/>
    </row>
    <row r="126" spans="11:13">
      <c r="K126" s="9"/>
      <c r="M126" s="8"/>
    </row>
    <row r="127" spans="11:13">
      <c r="K127" s="9"/>
      <c r="M127" s="8"/>
    </row>
    <row r="128" spans="11:13">
      <c r="K128" s="9"/>
      <c r="M128" s="8"/>
    </row>
    <row r="129" spans="11:13">
      <c r="K129" s="9"/>
      <c r="M129" s="8"/>
    </row>
    <row r="130" spans="11:13">
      <c r="K130" s="9"/>
      <c r="M130" s="8"/>
    </row>
    <row r="131" spans="11:13">
      <c r="K131" s="9"/>
      <c r="M131" s="8"/>
    </row>
    <row r="132" spans="11:13">
      <c r="K132" s="9"/>
      <c r="M132" s="8"/>
    </row>
    <row r="133" spans="11:13">
      <c r="K133" s="9"/>
      <c r="M133" s="8"/>
    </row>
    <row r="134" spans="11:13">
      <c r="K134" s="9"/>
      <c r="M134" s="8"/>
    </row>
    <row r="135" spans="11:13">
      <c r="K135" s="9"/>
      <c r="M135" s="8"/>
    </row>
    <row r="136" spans="11:13">
      <c r="K136" s="9"/>
      <c r="M136" s="8"/>
    </row>
    <row r="137" spans="11:13">
      <c r="K137" s="9"/>
      <c r="M137" s="8"/>
    </row>
    <row r="138" spans="11:13">
      <c r="K138" s="9"/>
      <c r="M138" s="8"/>
    </row>
    <row r="139" spans="11:13">
      <c r="K139" s="9"/>
      <c r="M139" s="8"/>
    </row>
    <row r="140" spans="11:13">
      <c r="K140" s="9"/>
      <c r="M140" s="8"/>
    </row>
    <row r="141" spans="11:13">
      <c r="K141" s="9"/>
      <c r="M141" s="8"/>
    </row>
    <row r="142" spans="11:13">
      <c r="K142" s="9"/>
      <c r="M142" s="8"/>
    </row>
    <row r="143" spans="11:13">
      <c r="K143" s="9"/>
      <c r="M143" s="8"/>
    </row>
    <row r="144" spans="11:13">
      <c r="K144" s="9"/>
      <c r="M144" s="8"/>
    </row>
    <row r="145" spans="11:13">
      <c r="K145" s="9"/>
      <c r="M145" s="8"/>
    </row>
    <row r="146" spans="11:13">
      <c r="K146" s="9"/>
      <c r="M146" s="8"/>
    </row>
    <row r="147" spans="11:13">
      <c r="K147" s="9"/>
      <c r="M147" s="8"/>
    </row>
    <row r="148" spans="11:13">
      <c r="K148" s="9"/>
      <c r="M148" s="8"/>
    </row>
    <row r="149" spans="11:13">
      <c r="K149" s="9"/>
      <c r="M149" s="8"/>
    </row>
    <row r="150" spans="11:13">
      <c r="K150" s="9"/>
      <c r="M150" s="8"/>
    </row>
    <row r="151" spans="11:13">
      <c r="K151" s="9"/>
      <c r="M151" s="8"/>
    </row>
    <row r="152" spans="11:13">
      <c r="K152" s="9"/>
      <c r="M152" s="8"/>
    </row>
    <row r="153" spans="11:13">
      <c r="K153" s="9"/>
      <c r="M153" s="8"/>
    </row>
    <row r="154" spans="11:13">
      <c r="K154" s="9"/>
      <c r="M154" s="8"/>
    </row>
    <row r="155" spans="11:13">
      <c r="K155" s="9"/>
      <c r="M155" s="8"/>
    </row>
    <row r="156" spans="11:13">
      <c r="K156" s="9"/>
      <c r="M156" s="8"/>
    </row>
    <row r="157" spans="11:13">
      <c r="K157" s="9"/>
      <c r="M157" s="8"/>
    </row>
    <row r="158" spans="11:13">
      <c r="K158" s="9"/>
      <c r="M158" s="8"/>
    </row>
    <row r="159" spans="11:13">
      <c r="K159" s="9"/>
      <c r="M159" s="8"/>
    </row>
    <row r="160" spans="11:13">
      <c r="K160" s="9"/>
      <c r="M160" s="8"/>
    </row>
    <row r="161" spans="11:13">
      <c r="K161" s="9"/>
      <c r="M161" s="8"/>
    </row>
    <row r="162" spans="11:13">
      <c r="K162" s="9"/>
      <c r="M162" s="8"/>
    </row>
    <row r="163" spans="11:13">
      <c r="K163" s="9"/>
      <c r="M163" s="8"/>
    </row>
    <row r="164" spans="11:13">
      <c r="K164" s="9"/>
      <c r="M164" s="8"/>
    </row>
    <row r="165" spans="11:13">
      <c r="K165" s="9"/>
      <c r="M165" s="8"/>
    </row>
    <row r="166" spans="11:13">
      <c r="K166" s="9"/>
      <c r="M166" s="8"/>
    </row>
    <row r="167" spans="11:13">
      <c r="K167" s="9"/>
      <c r="M167" s="8"/>
    </row>
    <row r="168" spans="11:13">
      <c r="K168" s="9"/>
      <c r="M168" s="8"/>
    </row>
    <row r="169" spans="11:13">
      <c r="K169" s="9"/>
      <c r="M169" s="8"/>
    </row>
    <row r="170" spans="11:13">
      <c r="K170" s="9"/>
      <c r="M170" s="8"/>
    </row>
    <row r="171" spans="11:13">
      <c r="K171" s="9"/>
      <c r="M171" s="8"/>
    </row>
    <row r="172" spans="11:13">
      <c r="K172" s="9"/>
      <c r="M172" s="8"/>
    </row>
    <row r="173" spans="11:13">
      <c r="K173" s="9"/>
      <c r="M173" s="8"/>
    </row>
    <row r="174" spans="11:13">
      <c r="K174" s="9"/>
      <c r="M174" s="8"/>
    </row>
    <row r="175" spans="11:13">
      <c r="K175" s="9"/>
      <c r="M175" s="8"/>
    </row>
    <row r="176" spans="11:13">
      <c r="K176" s="9"/>
      <c r="M176" s="8"/>
    </row>
    <row r="177" spans="11:13">
      <c r="K177" s="9"/>
      <c r="M177" s="8"/>
    </row>
    <row r="178" spans="11:13">
      <c r="K178" s="9"/>
      <c r="M178" s="8"/>
    </row>
    <row r="179" spans="11:13">
      <c r="K179" s="9"/>
      <c r="M179" s="8"/>
    </row>
    <row r="180" spans="11:13">
      <c r="K180" s="9"/>
      <c r="M180" s="8"/>
    </row>
    <row r="181" spans="11:13">
      <c r="K181" s="9"/>
      <c r="M181" s="8"/>
    </row>
    <row r="182" spans="11:13">
      <c r="K182" s="9"/>
      <c r="M182" s="8"/>
    </row>
    <row r="183" spans="11:13">
      <c r="K183" s="9"/>
      <c r="M183" s="8"/>
    </row>
  </sheetData>
  <mergeCells count="22">
    <mergeCell ref="A23:J23"/>
    <mergeCell ref="M23:P23"/>
    <mergeCell ref="D22:J22"/>
    <mergeCell ref="M22:P22"/>
    <mergeCell ref="L8:L9"/>
    <mergeCell ref="M8:N8"/>
    <mergeCell ref="O8:P8"/>
    <mergeCell ref="A3:D3"/>
    <mergeCell ref="A5:C5"/>
    <mergeCell ref="A6:B6"/>
    <mergeCell ref="G7:J7"/>
    <mergeCell ref="Q8:Q9"/>
    <mergeCell ref="M7:P7"/>
    <mergeCell ref="A8:A9"/>
    <mergeCell ref="B8:B9"/>
    <mergeCell ref="C8:C9"/>
    <mergeCell ref="D8:D9"/>
    <mergeCell ref="E8:E9"/>
    <mergeCell ref="F8:F9"/>
    <mergeCell ref="G8:H8"/>
    <mergeCell ref="I8:J8"/>
    <mergeCell ref="K8:K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E33"/>
  <sheetViews>
    <sheetView tabSelected="1" topLeftCell="B1" zoomScale="130" zoomScaleNormal="130" workbookViewId="0">
      <selection activeCell="D11" sqref="D11"/>
    </sheetView>
  </sheetViews>
  <sheetFormatPr defaultRowHeight="15"/>
  <cols>
    <col min="3" max="3" width="9.140625" style="201"/>
    <col min="4" max="4" width="78" bestFit="1" customWidth="1"/>
    <col min="5" max="5" width="12.28515625" style="205" bestFit="1" customWidth="1"/>
  </cols>
  <sheetData>
    <row r="4" spans="3:5">
      <c r="D4" t="s">
        <v>275</v>
      </c>
    </row>
    <row r="6" spans="3:5">
      <c r="C6" s="202">
        <v>1</v>
      </c>
      <c r="D6" s="203" t="s">
        <v>283</v>
      </c>
    </row>
    <row r="7" spans="3:5">
      <c r="C7" s="201">
        <v>1</v>
      </c>
      <c r="D7" t="s">
        <v>276</v>
      </c>
      <c r="E7" s="205">
        <v>66.400000000000006</v>
      </c>
    </row>
    <row r="8" spans="3:5" ht="30">
      <c r="C8" s="201">
        <v>2</v>
      </c>
      <c r="D8" s="200" t="s">
        <v>277</v>
      </c>
      <c r="E8" s="205">
        <v>134</v>
      </c>
    </row>
    <row r="9" spans="3:5" ht="45">
      <c r="C9" s="201">
        <v>3</v>
      </c>
      <c r="D9" s="200" t="s">
        <v>278</v>
      </c>
      <c r="E9" s="205">
        <v>63</v>
      </c>
    </row>
    <row r="10" spans="3:5" ht="45">
      <c r="C10" s="201">
        <v>4</v>
      </c>
      <c r="D10" s="200" t="s">
        <v>279</v>
      </c>
      <c r="E10" s="205">
        <v>35</v>
      </c>
    </row>
    <row r="11" spans="3:5" ht="30">
      <c r="C11" s="201">
        <v>5</v>
      </c>
      <c r="D11" s="200" t="s">
        <v>280</v>
      </c>
      <c r="E11" s="205">
        <v>10</v>
      </c>
    </row>
    <row r="12" spans="3:5" ht="30">
      <c r="C12" s="201">
        <v>6</v>
      </c>
      <c r="D12" s="200" t="s">
        <v>281</v>
      </c>
      <c r="E12" s="205">
        <v>46</v>
      </c>
    </row>
    <row r="13" spans="3:5">
      <c r="C13" s="201">
        <v>7</v>
      </c>
      <c r="D13" s="200" t="s">
        <v>282</v>
      </c>
      <c r="E13" s="205">
        <f>186+16.3+20</f>
        <v>222.3</v>
      </c>
    </row>
    <row r="15" spans="3:5">
      <c r="C15" s="202">
        <v>2</v>
      </c>
      <c r="D15" s="204" t="s">
        <v>284</v>
      </c>
    </row>
    <row r="16" spans="3:5" ht="30">
      <c r="C16" s="201">
        <v>1</v>
      </c>
      <c r="D16" s="200" t="s">
        <v>285</v>
      </c>
      <c r="E16" s="205">
        <v>16</v>
      </c>
    </row>
    <row r="17" spans="3:5">
      <c r="C17" s="201">
        <v>2</v>
      </c>
      <c r="D17" s="200" t="s">
        <v>286</v>
      </c>
      <c r="E17" s="205">
        <v>28</v>
      </c>
    </row>
    <row r="19" spans="3:5" ht="30">
      <c r="D19" s="204" t="s">
        <v>287</v>
      </c>
    </row>
    <row r="22" spans="3:5">
      <c r="C22" s="206" t="s">
        <v>288</v>
      </c>
      <c r="D22" s="207"/>
      <c r="E22" s="208">
        <v>1127800</v>
      </c>
    </row>
    <row r="23" spans="3:5">
      <c r="C23" s="206" t="s">
        <v>289</v>
      </c>
      <c r="D23" s="207"/>
      <c r="E23" s="208">
        <f>E22-(E22*0.1)</f>
        <v>1015020</v>
      </c>
    </row>
    <row r="26" spans="3:5">
      <c r="C26" s="209">
        <v>3</v>
      </c>
      <c r="D26" s="210" t="s">
        <v>290</v>
      </c>
      <c r="E26" s="211"/>
    </row>
    <row r="27" spans="3:5">
      <c r="C27" s="201">
        <v>1</v>
      </c>
      <c r="D27" t="s">
        <v>291</v>
      </c>
      <c r="E27" s="205">
        <v>50</v>
      </c>
    </row>
    <row r="29" spans="3:5">
      <c r="C29" s="206" t="s">
        <v>288</v>
      </c>
      <c r="D29" s="207"/>
      <c r="E29" s="208">
        <v>135000</v>
      </c>
    </row>
    <row r="30" spans="3:5">
      <c r="C30" s="206" t="s">
        <v>289</v>
      </c>
      <c r="D30" s="207"/>
      <c r="E30" s="208">
        <f>E29-(E29*0.1)</f>
        <v>121500</v>
      </c>
    </row>
    <row r="33" spans="3:4">
      <c r="C33" s="201">
        <v>4</v>
      </c>
      <c r="D33" t="s">
        <v>292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Перегородки</vt:lpstr>
      <vt:lpstr>Отделка </vt:lpstr>
      <vt:lpstr>Лист1</vt:lpstr>
      <vt:lpstr>С.У.</vt:lpstr>
      <vt:lpstr>окраска</vt:lpstr>
      <vt:lpstr>Лист2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A.I.Petrovtsy</dc:creator>
  <cp:lastModifiedBy>Мурад</cp:lastModifiedBy>
  <cp:lastPrinted>2024-08-06T14:04:30Z</cp:lastPrinted>
  <dcterms:created xsi:type="dcterms:W3CDTF">2024-08-06T05:55:16Z</dcterms:created>
  <dcterms:modified xsi:type="dcterms:W3CDTF">2024-12-19T16:48:30Z</dcterms:modified>
</cp:coreProperties>
</file>