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Объекты\(55) 10-01_Сереневый бульвар ПИК\(02) НА ОТПРАВКУ\"/>
    </mc:Choice>
  </mc:AlternateContent>
  <bookViews>
    <workbookView xWindow="0" yWindow="0" windowWidth="28800" windowHeight="12345"/>
  </bookViews>
  <sheets>
    <sheet name="6.2.1" sheetId="9" r:id="rId1"/>
    <sheet name="6.2.2" sheetId="7" r:id="rId2"/>
    <sheet name="6.2.3" sheetId="10" r:id="rId3"/>
    <sheet name="6.2.4" sheetId="11" r:id="rId4"/>
  </sheets>
  <definedNames>
    <definedName name="_xlnm.Print_Area" localSheetId="0">'6.2.1'!$A$1:$S$31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3" i="11" l="1"/>
  <c r="G4" i="11"/>
  <c r="G3" i="11"/>
  <c r="I30" i="11" l="1"/>
  <c r="I29" i="11"/>
  <c r="I28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13" i="11"/>
  <c r="I12" i="11"/>
  <c r="I11" i="11"/>
  <c r="I10" i="11"/>
  <c r="I9" i="11"/>
  <c r="I8" i="11"/>
  <c r="I7" i="11"/>
  <c r="I6" i="11"/>
  <c r="I5" i="11"/>
  <c r="I4" i="11"/>
  <c r="I3" i="11"/>
  <c r="I31" i="10"/>
  <c r="H24" i="10"/>
  <c r="I24" i="10" s="1"/>
  <c r="H23" i="10"/>
  <c r="G4" i="10"/>
  <c r="G3" i="10"/>
  <c r="I32" i="10"/>
  <c r="I30" i="10"/>
  <c r="I29" i="10"/>
  <c r="I28" i="10"/>
  <c r="I27" i="10"/>
  <c r="I26" i="10"/>
  <c r="I25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I10" i="10"/>
  <c r="I9" i="10"/>
  <c r="I8" i="10"/>
  <c r="I7" i="10"/>
  <c r="I6" i="10"/>
  <c r="I5" i="10"/>
  <c r="I4" i="10"/>
  <c r="I3" i="10"/>
  <c r="H23" i="9"/>
  <c r="F23" i="9"/>
  <c r="I23" i="9"/>
  <c r="G4" i="9"/>
  <c r="G3" i="9"/>
  <c r="I3" i="9" s="1"/>
  <c r="I31" i="9"/>
  <c r="I30" i="9"/>
  <c r="I29" i="9"/>
  <c r="I28" i="9"/>
  <c r="I27" i="9"/>
  <c r="I26" i="9"/>
  <c r="I25" i="9"/>
  <c r="I24" i="9"/>
  <c r="I22" i="9"/>
  <c r="I21" i="9"/>
  <c r="I20" i="9"/>
  <c r="I19" i="9"/>
  <c r="I18" i="9"/>
  <c r="I17" i="9"/>
  <c r="I16" i="9"/>
  <c r="I15" i="9"/>
  <c r="I14" i="9"/>
  <c r="I13" i="9"/>
  <c r="I12" i="9"/>
  <c r="I11" i="9"/>
  <c r="I10" i="9"/>
  <c r="I9" i="9"/>
  <c r="I8" i="9"/>
  <c r="I7" i="9"/>
  <c r="I6" i="9"/>
  <c r="I5" i="9"/>
  <c r="I4" i="9"/>
  <c r="H25" i="7"/>
  <c r="I29" i="7"/>
  <c r="I28" i="7"/>
  <c r="I32" i="7"/>
  <c r="I5" i="7" l="1"/>
  <c r="I6" i="7"/>
  <c r="I7" i="7"/>
  <c r="I8" i="7"/>
  <c r="I9" i="7"/>
  <c r="I10" i="7"/>
  <c r="I11" i="7"/>
  <c r="I12" i="7"/>
  <c r="I13" i="7"/>
  <c r="I14" i="7"/>
  <c r="I15" i="7"/>
  <c r="I16" i="7"/>
  <c r="I17" i="7"/>
  <c r="I18" i="7"/>
  <c r="I19" i="7"/>
  <c r="I20" i="7"/>
  <c r="I21" i="7"/>
  <c r="I22" i="7"/>
  <c r="I23" i="7"/>
  <c r="I24" i="7"/>
  <c r="I25" i="7"/>
  <c r="I26" i="7"/>
  <c r="I27" i="7"/>
  <c r="I30" i="7"/>
  <c r="I31" i="7"/>
  <c r="I33" i="7"/>
  <c r="G4" i="7"/>
  <c r="I4" i="7" s="1"/>
  <c r="G3" i="7"/>
  <c r="I3" i="7" s="1"/>
</calcChain>
</file>

<file path=xl/sharedStrings.xml><?xml version="1.0" encoding="utf-8"?>
<sst xmlns="http://schemas.openxmlformats.org/spreadsheetml/2006/main" count="496" uniqueCount="97">
  <si>
    <t>А</t>
  </si>
  <si>
    <t>Selecta LED Orbit GIPS,
Ф68/85мм, h80мм, 15Вт, 4000К, линза 50гр., RAL9010 матовый</t>
  </si>
  <si>
    <t>Selecta LED Orbit GIPS,
Ф68/85мм, h80мм, 5Вт, 4000К, линза 50гр., RAL9010 матовый</t>
  </si>
  <si>
    <t>Selecta LED Pallo, Ф90мм, 300(h)мм, 10Вт 4000К, RAL9005 матовый.</t>
  </si>
  <si>
    <t>Selecta LED Pallo, Ф90мм, 300(h)мм, 10Вт, IP44, 4000К, RAL9005</t>
  </si>
  <si>
    <t>Selecta Tubo, Ф30мм 400(h) мм, 6Вт, 4000К, RAL9005 матовый</t>
  </si>
  <si>
    <t>Selecta LED Top Spot mini Cuistom, Ф30мм, 71(h)мм, линза 10гр, 20Вт, 4000К RAL9005 муар.</t>
  </si>
  <si>
    <t>Selecta LED Top Spot mini Cuistom, со встроенным драйвером,Ф40мм, 90(h)мм линза 10гр, RAL9005 муар.</t>
  </si>
  <si>
    <t>Selecta LINIO BLIND, 35х10(h) мм, 20Вт/м, 4000К</t>
  </si>
  <si>
    <t>Блок питания для светодиодной ленты POWER SPL (ING) 100W 48V</t>
  </si>
  <si>
    <t>Selecta LED Pallo, Ф52мм, 70(h)мм, 5Вт, 4000К, RAL7035</t>
  </si>
  <si>
    <t>Selecta LED Top Spot Mounted, 90х150(h)мм, 20Вт, 4000К</t>
  </si>
  <si>
    <t>Светильник, LED, накладной, IP65, прямоугольный, 1498х68х82 мм ( ДхШхВ), 37 Вт,
4000 K, 3527 лм, класс защиты II Дрифтер 1.2 ПРО-37-Д- 120-0/А/О-
4К80-У65</t>
  </si>
  <si>
    <t>Датчик движения, 0,5 Вт, IP20</t>
  </si>
  <si>
    <t>Наименование светильников</t>
  </si>
  <si>
    <t>тип</t>
  </si>
  <si>
    <t>тип 1</t>
  </si>
  <si>
    <t>тип 5</t>
  </si>
  <si>
    <t>тип 3</t>
  </si>
  <si>
    <t>тип 6</t>
  </si>
  <si>
    <t>тип 9</t>
  </si>
  <si>
    <t>тип 1.1</t>
  </si>
  <si>
    <t>тип 1.1в</t>
  </si>
  <si>
    <t>Поз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</si>
  <si>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</si>
  <si>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</si>
  <si>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</si>
  <si>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</si>
  <si>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</si>
  <si>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</si>
  <si>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</si>
  <si>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</si>
  <si>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</si>
  <si>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</si>
  <si>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</si>
  <si>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</si>
  <si>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</si>
  <si>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</si>
  <si>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</si>
  <si>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</si>
  <si>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</si>
  <si>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</si>
  <si>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</si>
  <si>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</si>
  <si>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</si>
  <si>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тип 3в</t>
  </si>
  <si>
    <t>тип 8</t>
  </si>
  <si>
    <t>тип 8.1</t>
  </si>
  <si>
    <t>тип 13</t>
  </si>
  <si>
    <t>тип 15</t>
  </si>
  <si>
    <t>тип 17</t>
  </si>
  <si>
    <t>СВ-06</t>
  </si>
  <si>
    <t>СВ-08</t>
  </si>
  <si>
    <t>Светильник подвесной Selecta Line 37 UGR (9961), 37х37х1070мм, 15Вт,</t>
  </si>
  <si>
    <t>СВУ-01</t>
  </si>
  <si>
    <t>СВУ-02</t>
  </si>
  <si>
    <t xml:space="preserve">СВУ-10 </t>
  </si>
  <si>
    <t>СВУ-11</t>
  </si>
  <si>
    <t>СВ-14</t>
  </si>
  <si>
    <t>1 эт</t>
  </si>
  <si>
    <t>тип эт</t>
  </si>
  <si>
    <t>тип 1.2в</t>
  </si>
  <si>
    <t>тип 1
БАП</t>
  </si>
  <si>
    <t>тип 1.1
БАП</t>
  </si>
  <si>
    <t>кол РД</t>
  </si>
  <si>
    <t>тип 1.1в
БАП</t>
  </si>
  <si>
    <t>тип 1.2в
БАП</t>
  </si>
  <si>
    <t>Сиреневый 6.2 2 секция</t>
  </si>
  <si>
    <t>тип 3
БАП</t>
  </si>
  <si>
    <t xml:space="preserve"> -</t>
  </si>
  <si>
    <t>тех. 1 и 10</t>
  </si>
  <si>
    <t>ИТОГО</t>
  </si>
  <si>
    <t>Selecta LED ORBIT, new, Ф84мм, 15Вт, 4000K, линза 50гр., RAL9010 муар</t>
  </si>
  <si>
    <t>Selecta LED Orbit GIPS,
Ф68/85мм, h80мм, 15Вт, IP44, 4000К, линза 50гр., RAL9010 матовый</t>
  </si>
  <si>
    <t>Замена на 15Вт (Тип 1)</t>
  </si>
  <si>
    <t>тип 15
с ДД</t>
  </si>
  <si>
    <t>2.24</t>
  </si>
  <si>
    <t>СВУ-16</t>
  </si>
  <si>
    <t>Светильник, LED, подвесной, IP65, прямоугольный, 653х135х105 мм ( ДхШхВ), 20 Вт,
4000 K, 2150 лм, класс защиты II. Компромисс 4-25-Д-140-0/ПТ/О-4К80-H65</t>
  </si>
  <si>
    <t>Световые указатель "ВЫХОД", 3 Вт, IP66 . ДБО83-3-113 Gelios PT LED</t>
  </si>
  <si>
    <t>Световые указатель "ВЫХОД", 3 Вт, IP20. ДПО80-1-123 Faeton AT LED</t>
  </si>
  <si>
    <t>Световые указатель "Пожарный кран", 3 Вт, IP20. ДПО80-1-123 Faeton AT LED</t>
  </si>
  <si>
    <t>Световые указатель "Пожарный кран", 3 Вт, IP66. ДБО83-3-113 Gelios PT LED</t>
  </si>
  <si>
    <t>Комбинированный световой указатель "Направяющая стрелка" и "Безопасная зона для инвалидов". ДПО80-1-123 Faeton AT LED</t>
  </si>
  <si>
    <t>Световой указатель "Место сбора инвалидов". ДПО80-1-123 Faeton AT LED</t>
  </si>
  <si>
    <t>Световой указатель "пожарный гидрант". ДБО83-3-113 Gelios PT LED</t>
  </si>
  <si>
    <t>Сиреневый 6.2 1 секция</t>
  </si>
  <si>
    <t>Указатель "Реновация"</t>
  </si>
  <si>
    <t>Светильник, LED, накладной, IP65, прямоугольный, 1498х68х82 мм ( ДхШхВ), 37 Вт, 4000 K, 3527 лм, класс защиты II Дрифтер 1.2 ПРО-37-Д- 120-0/А/О-
4К80-У65</t>
  </si>
  <si>
    <t>Световой указатель “Насосная станция пожаротушения”, 3 Вт, IP54</t>
  </si>
  <si>
    <t>СВУ-19</t>
  </si>
  <si>
    <t>Световой указатель Пожарный сухотрубный стояк</t>
  </si>
  <si>
    <t>Сиреневый 6.2 3 секция</t>
  </si>
  <si>
    <t>Сиреневый 6.2 4 секция</t>
  </si>
  <si>
    <t>1эт</t>
  </si>
  <si>
    <t>-1 эт</t>
  </si>
  <si>
    <t xml:space="preserve">1эт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</si>
</sst>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6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left"/>
    </xf>
    <xf numFmtId="49" fontId="0" fillId="0" borderId="1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1" xfId="0" applyFill="1" applyBorder="1"/>
    <xf numFmtId="0" fontId="0" fillId="2" borderId="4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49" fontId="0" fillId="0" borderId="0" xfId="0" applyNumberFormat="1"/>
    <xf numFmtId="0" fontId="2" fillId="4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4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66"/>
      <color rgb="FF99FFCC"/>
      <color rgb="FF66FFFF"/>
      <color rgb="FF99CCFF"/>
      <color rgb="FFFF66FF"/>
      <color rgb="FFCC3399"/>
      <color rgb="FFFF9999"/>
      <color rgb="FFFF6600"/>
      <color rgb="FFFFCC66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tabSelected="1" view="pageBreakPreview" zoomScale="115" zoomScaleNormal="85" zoomScaleSheetLayoutView="115" workbookViewId="0">
      <selection activeCell="K11" sqref="K11"/>
    </sheetView>
  </sheetViews>
  <sheetFormatPr defaultRowHeight="15" x14ac:dyDescent="0.25"/>
  <cols>
    <col min="2" max="2" width="78" style="10" customWidth="1"/>
    <col min="3" max="3" width="8.140625" style="1" bestFit="1" customWidth="1"/>
    <col min="4" max="4" width="7.28515625" style="2" bestFit="1" customWidth="1"/>
    <col min="5" max="5" width="3.28515625" style="2" bestFit="1" customWidth="1"/>
    <col min="6" max="6" width="4.28515625" style="8" bestFit="1" customWidth="1"/>
    <col min="7" max="7" width="6.42578125" style="8" bestFit="1" customWidth="1"/>
    <col min="8" max="8" width="10" style="7" bestFit="1" customWidth="1"/>
    <col min="9" max="9" width="9.140625" style="7"/>
  </cols>
  <sheetData>
    <row r="1" spans="1:13" ht="20.25" customHeight="1" x14ac:dyDescent="0.25">
      <c r="A1" s="7" t="s">
        <v>23</v>
      </c>
      <c r="B1" s="8" t="s">
        <v>14</v>
      </c>
      <c r="C1" s="8" t="s">
        <v>15</v>
      </c>
      <c r="D1" s="13" t="s">
        <v>64</v>
      </c>
      <c r="E1" s="13">
        <v>-1</v>
      </c>
      <c r="F1" s="8" t="s">
        <v>59</v>
      </c>
      <c r="G1" s="8" t="s">
        <v>60</v>
      </c>
      <c r="H1" s="8" t="s">
        <v>70</v>
      </c>
      <c r="I1" s="24" t="s">
        <v>71</v>
      </c>
      <c r="K1" s="53" t="s">
        <v>95</v>
      </c>
      <c r="L1" t="s">
        <v>94</v>
      </c>
      <c r="M1" t="s">
        <v>60</v>
      </c>
    </row>
    <row r="2" spans="1:13" ht="20.25" customHeight="1" x14ac:dyDescent="0.25">
      <c r="A2" s="7"/>
      <c r="B2" s="25" t="s">
        <v>86</v>
      </c>
      <c r="C2" s="25"/>
      <c r="D2" s="25"/>
      <c r="E2" s="9"/>
      <c r="I2" s="24"/>
    </row>
    <row r="3" spans="1:13" ht="31.5" customHeight="1" x14ac:dyDescent="0.25">
      <c r="A3" s="11"/>
      <c r="B3" s="26" t="s">
        <v>1</v>
      </c>
      <c r="C3" s="8" t="s">
        <v>16</v>
      </c>
      <c r="D3" s="28">
        <v>112</v>
      </c>
      <c r="E3" s="43">
        <v>4</v>
      </c>
      <c r="F3" s="8">
        <v>21</v>
      </c>
      <c r="G3" s="49">
        <f>52+20</f>
        <v>72</v>
      </c>
      <c r="H3" s="23" t="s">
        <v>69</v>
      </c>
      <c r="I3" s="8">
        <f>SUM(E3:H3)</f>
        <v>97</v>
      </c>
      <c r="M3" s="51">
        <v>104</v>
      </c>
    </row>
    <row r="4" spans="1:13" ht="31.5" customHeight="1" x14ac:dyDescent="0.25">
      <c r="A4" s="11"/>
      <c r="B4" s="27"/>
      <c r="C4" s="17" t="s">
        <v>62</v>
      </c>
      <c r="D4" s="29"/>
      <c r="E4" s="43">
        <v>4</v>
      </c>
      <c r="F4" s="23">
        <v>18</v>
      </c>
      <c r="G4" s="49">
        <f>52+12</f>
        <v>64</v>
      </c>
      <c r="H4" s="23" t="s">
        <v>69</v>
      </c>
      <c r="I4" s="8">
        <f t="shared" ref="I4:I31" si="0">SUM(E4:H4)</f>
        <v>86</v>
      </c>
      <c r="M4" s="51"/>
    </row>
    <row r="5" spans="1:13" ht="31.5" customHeight="1" x14ac:dyDescent="0.25">
      <c r="A5" s="18"/>
      <c r="B5" s="30" t="s">
        <v>2</v>
      </c>
      <c r="C5" s="19" t="s">
        <v>21</v>
      </c>
      <c r="D5" s="32">
        <v>75</v>
      </c>
      <c r="E5" s="44" t="s">
        <v>69</v>
      </c>
      <c r="F5" s="45" t="s">
        <v>69</v>
      </c>
      <c r="G5" s="45" t="s">
        <v>69</v>
      </c>
      <c r="H5" s="23" t="s">
        <v>69</v>
      </c>
      <c r="I5" s="8">
        <f t="shared" si="0"/>
        <v>0</v>
      </c>
      <c r="J5" s="36" t="s">
        <v>74</v>
      </c>
      <c r="L5" s="51">
        <v>39</v>
      </c>
      <c r="M5" s="51">
        <v>32</v>
      </c>
    </row>
    <row r="6" spans="1:13" ht="31.5" customHeight="1" x14ac:dyDescent="0.25">
      <c r="A6" s="18"/>
      <c r="B6" s="31"/>
      <c r="C6" s="20" t="s">
        <v>63</v>
      </c>
      <c r="D6" s="33"/>
      <c r="E6" s="44" t="s">
        <v>69</v>
      </c>
      <c r="F6" s="45" t="s">
        <v>69</v>
      </c>
      <c r="G6" s="45" t="s">
        <v>69</v>
      </c>
      <c r="H6" s="23" t="s">
        <v>69</v>
      </c>
      <c r="I6" s="8">
        <f t="shared" si="0"/>
        <v>0</v>
      </c>
      <c r="J6" s="36"/>
      <c r="L6" s="51"/>
      <c r="M6" s="51"/>
    </row>
    <row r="7" spans="1:13" ht="31.5" customHeight="1" x14ac:dyDescent="0.25">
      <c r="A7" s="11"/>
      <c r="B7" s="26" t="s">
        <v>73</v>
      </c>
      <c r="C7" s="8" t="s">
        <v>22</v>
      </c>
      <c r="D7" s="28">
        <v>26</v>
      </c>
      <c r="E7" s="23" t="s">
        <v>69</v>
      </c>
      <c r="F7" s="48">
        <v>10</v>
      </c>
      <c r="G7" s="48">
        <v>4</v>
      </c>
      <c r="H7" s="23" t="s">
        <v>69</v>
      </c>
      <c r="I7" s="8">
        <f t="shared" si="0"/>
        <v>14</v>
      </c>
    </row>
    <row r="8" spans="1:13" ht="31.5" customHeight="1" x14ac:dyDescent="0.25">
      <c r="A8" s="11"/>
      <c r="B8" s="27"/>
      <c r="C8" s="17" t="s">
        <v>65</v>
      </c>
      <c r="D8" s="29"/>
      <c r="E8" s="23" t="s">
        <v>69</v>
      </c>
      <c r="F8" s="48">
        <v>8</v>
      </c>
      <c r="G8" s="48">
        <v>4</v>
      </c>
      <c r="H8" s="23" t="s">
        <v>69</v>
      </c>
      <c r="I8" s="8">
        <f t="shared" si="0"/>
        <v>12</v>
      </c>
    </row>
    <row r="9" spans="1:13" ht="31.5" customHeight="1" x14ac:dyDescent="0.25">
      <c r="A9" s="11"/>
      <c r="B9" s="34" t="s">
        <v>3</v>
      </c>
      <c r="C9" s="8" t="s">
        <v>18</v>
      </c>
      <c r="D9" s="28">
        <v>19</v>
      </c>
      <c r="E9" s="23" t="s">
        <v>69</v>
      </c>
      <c r="F9" s="49">
        <v>10</v>
      </c>
      <c r="G9" s="23" t="s">
        <v>69</v>
      </c>
      <c r="H9" s="23" t="s">
        <v>69</v>
      </c>
      <c r="I9" s="8">
        <f t="shared" si="0"/>
        <v>10</v>
      </c>
      <c r="L9" s="51">
        <v>22</v>
      </c>
    </row>
    <row r="10" spans="1:13" ht="31.5" customHeight="1" x14ac:dyDescent="0.25">
      <c r="A10" s="11"/>
      <c r="B10" s="35"/>
      <c r="C10" s="17" t="s">
        <v>68</v>
      </c>
      <c r="D10" s="29"/>
      <c r="E10" s="23" t="s">
        <v>69</v>
      </c>
      <c r="F10" s="49">
        <v>9</v>
      </c>
      <c r="G10" s="23" t="s">
        <v>69</v>
      </c>
      <c r="H10" s="23" t="s">
        <v>69</v>
      </c>
      <c r="I10" s="8">
        <f t="shared" si="0"/>
        <v>9</v>
      </c>
      <c r="L10" s="51"/>
    </row>
    <row r="11" spans="1:13" ht="31.5" customHeight="1" x14ac:dyDescent="0.25">
      <c r="A11" s="11"/>
      <c r="B11" s="21" t="s">
        <v>4</v>
      </c>
      <c r="C11" s="8" t="s">
        <v>45</v>
      </c>
      <c r="D11" s="12">
        <v>3</v>
      </c>
      <c r="E11" s="23" t="s">
        <v>69</v>
      </c>
      <c r="F11" s="48">
        <v>3</v>
      </c>
      <c r="G11" s="23" t="s">
        <v>69</v>
      </c>
      <c r="H11" s="23" t="s">
        <v>69</v>
      </c>
      <c r="I11" s="8">
        <f t="shared" si="0"/>
        <v>3</v>
      </c>
    </row>
    <row r="12" spans="1:13" ht="31.5" customHeight="1" x14ac:dyDescent="0.25">
      <c r="A12" s="11"/>
      <c r="B12" s="21" t="s">
        <v>72</v>
      </c>
      <c r="C12" s="8" t="s">
        <v>17</v>
      </c>
      <c r="D12" s="12">
        <v>9</v>
      </c>
      <c r="E12" s="23" t="s">
        <v>69</v>
      </c>
      <c r="F12" s="48">
        <v>9</v>
      </c>
      <c r="G12" s="23" t="s">
        <v>69</v>
      </c>
      <c r="H12" s="23" t="s">
        <v>69</v>
      </c>
      <c r="I12" s="8">
        <f t="shared" si="0"/>
        <v>9</v>
      </c>
    </row>
    <row r="13" spans="1:13" ht="31.5" customHeight="1" x14ac:dyDescent="0.25">
      <c r="A13" s="11"/>
      <c r="B13" s="22" t="s">
        <v>5</v>
      </c>
      <c r="C13" s="8" t="s">
        <v>19</v>
      </c>
      <c r="D13" s="13">
        <v>2</v>
      </c>
      <c r="E13" s="23" t="s">
        <v>69</v>
      </c>
      <c r="F13" s="48">
        <v>2</v>
      </c>
      <c r="G13" s="23" t="s">
        <v>69</v>
      </c>
      <c r="H13" s="23" t="s">
        <v>69</v>
      </c>
      <c r="I13" s="8">
        <f t="shared" si="0"/>
        <v>2</v>
      </c>
    </row>
    <row r="14" spans="1:13" ht="31.5" customHeight="1" x14ac:dyDescent="0.25">
      <c r="A14" s="11"/>
      <c r="B14" s="22" t="s">
        <v>6</v>
      </c>
      <c r="C14" s="8" t="s">
        <v>46</v>
      </c>
      <c r="D14" s="13">
        <v>92</v>
      </c>
      <c r="E14" s="47">
        <v>1</v>
      </c>
      <c r="G14" s="48">
        <v>91</v>
      </c>
      <c r="H14" s="23" t="s">
        <v>69</v>
      </c>
      <c r="I14" s="8">
        <f t="shared" si="0"/>
        <v>92</v>
      </c>
    </row>
    <row r="15" spans="1:13" ht="31.5" customHeight="1" x14ac:dyDescent="0.25">
      <c r="A15" s="11"/>
      <c r="B15" s="22" t="s">
        <v>7</v>
      </c>
      <c r="C15" s="8" t="s">
        <v>47</v>
      </c>
      <c r="D15" s="13">
        <v>15</v>
      </c>
      <c r="E15" s="47">
        <v>1</v>
      </c>
      <c r="F15" s="48">
        <v>2</v>
      </c>
      <c r="G15" s="48">
        <v>13</v>
      </c>
      <c r="H15" s="23" t="s">
        <v>69</v>
      </c>
      <c r="I15" s="8">
        <f t="shared" si="0"/>
        <v>16</v>
      </c>
    </row>
    <row r="16" spans="1:13" ht="31.5" customHeight="1" x14ac:dyDescent="0.25">
      <c r="A16" s="11"/>
      <c r="B16" s="22" t="s">
        <v>8</v>
      </c>
      <c r="C16" s="8" t="s">
        <v>20</v>
      </c>
      <c r="D16" s="13">
        <v>322</v>
      </c>
      <c r="E16" s="23" t="s">
        <v>69</v>
      </c>
      <c r="F16" s="43" t="s">
        <v>69</v>
      </c>
      <c r="G16" s="49">
        <v>322</v>
      </c>
      <c r="H16" s="23" t="s">
        <v>69</v>
      </c>
      <c r="I16" s="8">
        <f t="shared" si="0"/>
        <v>322</v>
      </c>
      <c r="M16">
        <v>334</v>
      </c>
    </row>
    <row r="17" spans="1:12" ht="31.5" customHeight="1" x14ac:dyDescent="0.25">
      <c r="A17" s="11"/>
      <c r="B17" s="22" t="s">
        <v>9</v>
      </c>
      <c r="C17" s="8"/>
      <c r="D17" s="13">
        <v>78</v>
      </c>
      <c r="E17" s="23" t="s">
        <v>69</v>
      </c>
      <c r="F17" s="43" t="s">
        <v>69</v>
      </c>
      <c r="G17" s="8">
        <v>78</v>
      </c>
      <c r="H17" s="23" t="s">
        <v>69</v>
      </c>
      <c r="I17" s="8">
        <f t="shared" si="0"/>
        <v>78</v>
      </c>
    </row>
    <row r="18" spans="1:12" ht="31.5" customHeight="1" x14ac:dyDescent="0.25">
      <c r="A18" s="11"/>
      <c r="B18" s="22" t="s">
        <v>10</v>
      </c>
      <c r="C18" s="8" t="s">
        <v>48</v>
      </c>
      <c r="D18" s="13">
        <v>27</v>
      </c>
      <c r="E18" s="23" t="s">
        <v>69</v>
      </c>
      <c r="F18" s="49">
        <v>27</v>
      </c>
      <c r="G18" s="23" t="s">
        <v>69</v>
      </c>
      <c r="H18" s="23" t="s">
        <v>69</v>
      </c>
      <c r="I18" s="8">
        <f t="shared" si="0"/>
        <v>27</v>
      </c>
      <c r="L18">
        <v>25</v>
      </c>
    </row>
    <row r="19" spans="1:12" ht="31.5" customHeight="1" x14ac:dyDescent="0.25">
      <c r="A19" s="11"/>
      <c r="B19" s="34" t="s">
        <v>11</v>
      </c>
      <c r="C19" s="8" t="s">
        <v>49</v>
      </c>
      <c r="D19" s="8">
        <v>26</v>
      </c>
      <c r="E19" s="48">
        <v>5</v>
      </c>
      <c r="F19" s="48">
        <v>8</v>
      </c>
      <c r="G19" s="55">
        <v>13</v>
      </c>
      <c r="I19" s="8">
        <f t="shared" si="0"/>
        <v>26</v>
      </c>
    </row>
    <row r="20" spans="1:12" ht="31.5" customHeight="1" x14ac:dyDescent="0.25">
      <c r="A20" s="11"/>
      <c r="B20" s="35"/>
      <c r="C20" s="17" t="s">
        <v>75</v>
      </c>
      <c r="D20" s="8">
        <v>23</v>
      </c>
      <c r="E20" s="49"/>
      <c r="F20" s="48">
        <v>10</v>
      </c>
      <c r="G20" s="55">
        <v>13</v>
      </c>
      <c r="I20" s="8">
        <f t="shared" si="0"/>
        <v>23</v>
      </c>
      <c r="K20">
        <v>2</v>
      </c>
    </row>
    <row r="21" spans="1:12" ht="31.5" customHeight="1" x14ac:dyDescent="0.25">
      <c r="A21" s="11"/>
      <c r="B21" s="22" t="s">
        <v>53</v>
      </c>
      <c r="C21" s="8" t="s">
        <v>50</v>
      </c>
      <c r="D21" s="13">
        <v>2</v>
      </c>
      <c r="E21" s="47">
        <v>2</v>
      </c>
      <c r="F21" s="48"/>
      <c r="I21" s="8">
        <f t="shared" si="0"/>
        <v>2</v>
      </c>
    </row>
    <row r="22" spans="1:12" ht="45.75" customHeight="1" x14ac:dyDescent="0.25">
      <c r="A22" s="11"/>
      <c r="B22" s="22" t="s">
        <v>88</v>
      </c>
      <c r="C22" s="8" t="s">
        <v>51</v>
      </c>
      <c r="D22" s="13">
        <v>2</v>
      </c>
      <c r="E22" s="13"/>
      <c r="I22" s="8">
        <f t="shared" si="0"/>
        <v>0</v>
      </c>
    </row>
    <row r="23" spans="1:12" ht="45" x14ac:dyDescent="0.25">
      <c r="A23" s="11"/>
      <c r="B23" s="22" t="s">
        <v>78</v>
      </c>
      <c r="C23" s="8" t="s">
        <v>52</v>
      </c>
      <c r="D23" s="13">
        <v>89</v>
      </c>
      <c r="E23" s="13">
        <v>47</v>
      </c>
      <c r="F23" s="8">
        <f>7+6</f>
        <v>13</v>
      </c>
      <c r="H23" s="8">
        <f>11+11+7</f>
        <v>29</v>
      </c>
      <c r="I23" s="8">
        <f t="shared" si="0"/>
        <v>89</v>
      </c>
    </row>
    <row r="24" spans="1:12" ht="31.5" customHeight="1" x14ac:dyDescent="0.25">
      <c r="A24" s="11"/>
      <c r="B24" s="22" t="s">
        <v>79</v>
      </c>
      <c r="C24" s="8" t="s">
        <v>54</v>
      </c>
      <c r="D24" s="13">
        <v>5</v>
      </c>
      <c r="E24" s="13">
        <v>1</v>
      </c>
      <c r="F24" s="23" t="s">
        <v>69</v>
      </c>
      <c r="G24" s="23" t="s">
        <v>69</v>
      </c>
      <c r="H24" s="8">
        <v>4</v>
      </c>
      <c r="I24" s="8">
        <f t="shared" si="0"/>
        <v>5</v>
      </c>
    </row>
    <row r="25" spans="1:12" ht="31.5" customHeight="1" x14ac:dyDescent="0.25">
      <c r="A25" s="11"/>
      <c r="B25" s="22" t="s">
        <v>80</v>
      </c>
      <c r="C25" s="8" t="s">
        <v>55</v>
      </c>
      <c r="D25" s="13">
        <v>41</v>
      </c>
      <c r="E25" s="23" t="s">
        <v>69</v>
      </c>
      <c r="F25" s="8">
        <v>2</v>
      </c>
      <c r="G25" s="8">
        <v>39</v>
      </c>
      <c r="H25" s="23" t="s">
        <v>69</v>
      </c>
      <c r="I25" s="8">
        <f t="shared" si="0"/>
        <v>41</v>
      </c>
    </row>
    <row r="26" spans="1:12" ht="31.5" customHeight="1" x14ac:dyDescent="0.25">
      <c r="A26" s="11"/>
      <c r="B26" s="22" t="s">
        <v>81</v>
      </c>
      <c r="C26" s="8" t="s">
        <v>54</v>
      </c>
      <c r="D26" s="13">
        <v>30</v>
      </c>
      <c r="E26" s="8">
        <v>2</v>
      </c>
      <c r="F26" s="8">
        <v>1</v>
      </c>
      <c r="G26" s="8">
        <v>26</v>
      </c>
      <c r="H26" s="8"/>
      <c r="I26" s="8">
        <f t="shared" si="0"/>
        <v>29</v>
      </c>
    </row>
    <row r="27" spans="1:12" ht="31.5" customHeight="1" x14ac:dyDescent="0.25">
      <c r="A27" s="11"/>
      <c r="B27" s="22" t="s">
        <v>82</v>
      </c>
      <c r="C27" s="8" t="s">
        <v>55</v>
      </c>
      <c r="D27" s="13">
        <v>4</v>
      </c>
      <c r="E27" s="13"/>
      <c r="H27" s="7">
        <v>4</v>
      </c>
      <c r="I27" s="8">
        <f t="shared" si="0"/>
        <v>4</v>
      </c>
    </row>
    <row r="28" spans="1:12" ht="31.5" customHeight="1" x14ac:dyDescent="0.25">
      <c r="A28" s="11"/>
      <c r="B28" s="22" t="s">
        <v>83</v>
      </c>
      <c r="C28" s="8" t="s">
        <v>56</v>
      </c>
      <c r="D28" s="13">
        <v>39</v>
      </c>
      <c r="E28" s="13"/>
      <c r="G28" s="8">
        <v>39</v>
      </c>
      <c r="I28" s="8">
        <f t="shared" si="0"/>
        <v>39</v>
      </c>
    </row>
    <row r="29" spans="1:12" ht="31.5" customHeight="1" x14ac:dyDescent="0.25">
      <c r="A29" s="11"/>
      <c r="B29" s="22" t="s">
        <v>84</v>
      </c>
      <c r="C29" s="8" t="s">
        <v>57</v>
      </c>
      <c r="D29" s="13">
        <v>13</v>
      </c>
      <c r="E29" s="13"/>
      <c r="G29" s="8">
        <v>13</v>
      </c>
      <c r="I29" s="8">
        <f t="shared" si="0"/>
        <v>13</v>
      </c>
    </row>
    <row r="30" spans="1:12" ht="31.5" customHeight="1" x14ac:dyDescent="0.25">
      <c r="A30" s="11"/>
      <c r="B30" s="22" t="s">
        <v>87</v>
      </c>
      <c r="C30" s="8"/>
      <c r="D30" s="13">
        <v>1</v>
      </c>
      <c r="E30" s="13"/>
      <c r="F30" s="8">
        <v>1</v>
      </c>
      <c r="I30" s="8">
        <f t="shared" si="0"/>
        <v>1</v>
      </c>
    </row>
    <row r="31" spans="1:12" ht="31.5" customHeight="1" x14ac:dyDescent="0.25">
      <c r="A31" s="11"/>
      <c r="B31" s="22" t="s">
        <v>13</v>
      </c>
      <c r="C31" s="8" t="s">
        <v>58</v>
      </c>
      <c r="D31" s="13">
        <v>41</v>
      </c>
      <c r="E31" s="13"/>
      <c r="G31" s="8">
        <v>65</v>
      </c>
      <c r="I31" s="8">
        <f t="shared" si="0"/>
        <v>65</v>
      </c>
    </row>
  </sheetData>
  <mergeCells count="16">
    <mergeCell ref="L5:L6"/>
    <mergeCell ref="L9:L10"/>
    <mergeCell ref="M3:M4"/>
    <mergeCell ref="M5:M6"/>
    <mergeCell ref="B19:B20"/>
    <mergeCell ref="J5:J6"/>
    <mergeCell ref="B7:B8"/>
    <mergeCell ref="D7:D8"/>
    <mergeCell ref="B9:B10"/>
    <mergeCell ref="D9:D10"/>
    <mergeCell ref="I1:I2"/>
    <mergeCell ref="B2:D2"/>
    <mergeCell ref="B3:B4"/>
    <mergeCell ref="D3:D4"/>
    <mergeCell ref="B5:B6"/>
    <mergeCell ref="D5:D6"/>
  </mergeCells>
  <pageMargins left="0.7" right="0.7" top="0.75" bottom="0.75" header="0.3" footer="0.3"/>
  <pageSetup paperSize="9" scale="55" orientation="portrait" r:id="rId1"/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zoomScale="85" zoomScaleNormal="85" workbookViewId="0">
      <selection activeCell="P13" sqref="P13"/>
    </sheetView>
  </sheetViews>
  <sheetFormatPr defaultRowHeight="15" x14ac:dyDescent="0.25"/>
  <cols>
    <col min="2" max="2" width="78" style="10" customWidth="1"/>
    <col min="3" max="3" width="8.140625" style="1" customWidth="1"/>
    <col min="4" max="4" width="7.28515625" style="2" bestFit="1" customWidth="1"/>
    <col min="5" max="5" width="3.140625" style="2" bestFit="1" customWidth="1"/>
    <col min="6" max="6" width="4.28515625" style="8" bestFit="1" customWidth="1"/>
    <col min="7" max="7" width="6.42578125" style="8" bestFit="1" customWidth="1"/>
    <col min="8" max="8" width="10" style="7" bestFit="1" customWidth="1"/>
    <col min="9" max="9" width="9.140625" style="7"/>
  </cols>
  <sheetData>
    <row r="1" spans="1:13" ht="20.25" customHeight="1" x14ac:dyDescent="0.25">
      <c r="A1" s="7" t="s">
        <v>23</v>
      </c>
      <c r="B1" s="8" t="s">
        <v>14</v>
      </c>
      <c r="C1" s="8" t="s">
        <v>15</v>
      </c>
      <c r="D1" s="13" t="s">
        <v>64</v>
      </c>
      <c r="E1" s="13">
        <v>-1</v>
      </c>
      <c r="F1" s="8" t="s">
        <v>59</v>
      </c>
      <c r="G1" s="8" t="s">
        <v>60</v>
      </c>
      <c r="H1" s="8" t="s">
        <v>70</v>
      </c>
      <c r="I1" s="24" t="s">
        <v>71</v>
      </c>
      <c r="L1" t="s">
        <v>59</v>
      </c>
      <c r="M1" t="s">
        <v>60</v>
      </c>
    </row>
    <row r="2" spans="1:13" ht="20.25" customHeight="1" x14ac:dyDescent="0.25">
      <c r="A2" s="7"/>
      <c r="B2" s="25" t="s">
        <v>67</v>
      </c>
      <c r="C2" s="25"/>
      <c r="D2" s="25"/>
      <c r="E2" s="9"/>
      <c r="I2" s="24"/>
    </row>
    <row r="3" spans="1:13" ht="31.5" customHeight="1" x14ac:dyDescent="0.25">
      <c r="A3" s="11" t="s">
        <v>24</v>
      </c>
      <c r="B3" s="26" t="s">
        <v>1</v>
      </c>
      <c r="C3" s="8" t="s">
        <v>16</v>
      </c>
      <c r="D3" s="37">
        <v>44</v>
      </c>
      <c r="E3" s="43">
        <v>4</v>
      </c>
      <c r="F3" s="3">
        <v>20</v>
      </c>
      <c r="G3" s="49">
        <f>20+54</f>
        <v>74</v>
      </c>
      <c r="H3" s="5" t="s">
        <v>69</v>
      </c>
      <c r="I3" s="8">
        <f>SUM(E3:H3)</f>
        <v>98</v>
      </c>
      <c r="M3" s="56">
        <v>36</v>
      </c>
    </row>
    <row r="4" spans="1:13" ht="31.5" customHeight="1" x14ac:dyDescent="0.25">
      <c r="A4" s="11" t="s">
        <v>0</v>
      </c>
      <c r="B4" s="27"/>
      <c r="C4" s="17" t="s">
        <v>62</v>
      </c>
      <c r="D4" s="38"/>
      <c r="E4" s="43">
        <v>4</v>
      </c>
      <c r="F4" s="3">
        <v>14</v>
      </c>
      <c r="G4" s="49">
        <f>12+18</f>
        <v>30</v>
      </c>
      <c r="H4" s="5" t="s">
        <v>69</v>
      </c>
      <c r="I4" s="8">
        <f t="shared" ref="I4:I33" si="0">SUM(E4:H4)</f>
        <v>48</v>
      </c>
      <c r="M4" s="56"/>
    </row>
    <row r="5" spans="1:13" ht="31.5" customHeight="1" x14ac:dyDescent="0.25">
      <c r="A5" s="18" t="s">
        <v>25</v>
      </c>
      <c r="B5" s="30" t="s">
        <v>2</v>
      </c>
      <c r="C5" s="19" t="s">
        <v>21</v>
      </c>
      <c r="D5" s="39">
        <v>66</v>
      </c>
      <c r="E5" s="5" t="s">
        <v>69</v>
      </c>
      <c r="F5" s="54" t="s">
        <v>69</v>
      </c>
      <c r="G5" s="54" t="s">
        <v>69</v>
      </c>
      <c r="H5" s="16" t="s">
        <v>69</v>
      </c>
      <c r="I5" s="8">
        <f t="shared" si="0"/>
        <v>0</v>
      </c>
      <c r="J5" s="36" t="s">
        <v>74</v>
      </c>
      <c r="L5" s="51">
        <v>34</v>
      </c>
      <c r="M5" s="56">
        <v>32</v>
      </c>
    </row>
    <row r="6" spans="1:13" ht="31.5" customHeight="1" x14ac:dyDescent="0.25">
      <c r="A6" s="18" t="s">
        <v>0</v>
      </c>
      <c r="B6" s="31"/>
      <c r="C6" s="20" t="s">
        <v>63</v>
      </c>
      <c r="D6" s="40"/>
      <c r="E6" s="5" t="s">
        <v>69</v>
      </c>
      <c r="F6" s="54" t="s">
        <v>69</v>
      </c>
      <c r="G6" s="54" t="s">
        <v>69</v>
      </c>
      <c r="H6" s="16" t="s">
        <v>69</v>
      </c>
      <c r="I6" s="8">
        <f t="shared" si="0"/>
        <v>0</v>
      </c>
      <c r="J6" s="36"/>
      <c r="L6" s="51"/>
      <c r="M6" s="56"/>
    </row>
    <row r="7" spans="1:13" ht="31.5" customHeight="1" x14ac:dyDescent="0.25">
      <c r="A7" s="11" t="s">
        <v>26</v>
      </c>
      <c r="B7" s="26" t="s">
        <v>73</v>
      </c>
      <c r="C7" s="8" t="s">
        <v>22</v>
      </c>
      <c r="D7" s="37">
        <v>18</v>
      </c>
      <c r="E7" s="6"/>
      <c r="F7" s="55">
        <v>6</v>
      </c>
      <c r="G7" s="48">
        <v>4</v>
      </c>
      <c r="H7" s="14"/>
      <c r="I7" s="8">
        <f t="shared" si="0"/>
        <v>10</v>
      </c>
    </row>
    <row r="8" spans="1:13" ht="31.5" customHeight="1" x14ac:dyDescent="0.25">
      <c r="A8" s="11" t="s">
        <v>0</v>
      </c>
      <c r="B8" s="27"/>
      <c r="C8" s="17" t="s">
        <v>65</v>
      </c>
      <c r="D8" s="38"/>
      <c r="E8" s="15"/>
      <c r="F8" s="55">
        <v>4</v>
      </c>
      <c r="G8" s="48">
        <v>4</v>
      </c>
      <c r="H8" s="14"/>
      <c r="I8" s="8">
        <f t="shared" si="0"/>
        <v>8</v>
      </c>
    </row>
    <row r="9" spans="1:13" ht="31.5" customHeight="1" x14ac:dyDescent="0.25">
      <c r="A9" s="11" t="s">
        <v>27</v>
      </c>
      <c r="B9" s="26" t="s">
        <v>73</v>
      </c>
      <c r="C9" s="8" t="s">
        <v>61</v>
      </c>
      <c r="D9" s="37">
        <v>4</v>
      </c>
      <c r="E9" s="6"/>
      <c r="F9" s="55">
        <v>2</v>
      </c>
      <c r="G9" s="3"/>
      <c r="H9" s="14"/>
      <c r="I9" s="8">
        <f t="shared" si="0"/>
        <v>2</v>
      </c>
    </row>
    <row r="10" spans="1:13" ht="31.5" customHeight="1" x14ac:dyDescent="0.25">
      <c r="A10" s="11" t="s">
        <v>0</v>
      </c>
      <c r="B10" s="27"/>
      <c r="C10" s="17" t="s">
        <v>66</v>
      </c>
      <c r="D10" s="38"/>
      <c r="E10" s="15"/>
      <c r="F10" s="55">
        <v>2</v>
      </c>
      <c r="G10" s="3"/>
      <c r="H10" s="14"/>
      <c r="I10" s="8">
        <f t="shared" si="0"/>
        <v>2</v>
      </c>
    </row>
    <row r="11" spans="1:13" ht="31.5" customHeight="1" x14ac:dyDescent="0.25">
      <c r="A11" s="11" t="s">
        <v>28</v>
      </c>
      <c r="B11" s="34" t="s">
        <v>3</v>
      </c>
      <c r="C11" s="8" t="s">
        <v>18</v>
      </c>
      <c r="D11" s="37">
        <v>26</v>
      </c>
      <c r="E11" s="6"/>
      <c r="F11" s="55">
        <v>15</v>
      </c>
      <c r="G11" s="3"/>
      <c r="H11" s="14"/>
      <c r="I11" s="8">
        <f t="shared" si="0"/>
        <v>15</v>
      </c>
    </row>
    <row r="12" spans="1:13" ht="31.5" customHeight="1" x14ac:dyDescent="0.25">
      <c r="A12" s="11" t="s">
        <v>0</v>
      </c>
      <c r="B12" s="35"/>
      <c r="C12" s="17" t="s">
        <v>68</v>
      </c>
      <c r="D12" s="38"/>
      <c r="E12" s="15"/>
      <c r="F12" s="55">
        <v>11</v>
      </c>
      <c r="G12" s="3"/>
      <c r="H12" s="14"/>
      <c r="I12" s="8">
        <f t="shared" si="0"/>
        <v>11</v>
      </c>
    </row>
    <row r="13" spans="1:13" ht="31.5" customHeight="1" x14ac:dyDescent="0.25">
      <c r="A13" s="11" t="s">
        <v>29</v>
      </c>
      <c r="B13" s="21" t="s">
        <v>4</v>
      </c>
      <c r="C13" s="8" t="s">
        <v>45</v>
      </c>
      <c r="D13" s="6">
        <v>4</v>
      </c>
      <c r="E13" s="6"/>
      <c r="F13" s="55">
        <v>4</v>
      </c>
      <c r="G13" s="3"/>
      <c r="H13" s="14"/>
      <c r="I13" s="8">
        <f t="shared" si="0"/>
        <v>4</v>
      </c>
    </row>
    <row r="14" spans="1:13" ht="31.5" customHeight="1" x14ac:dyDescent="0.25">
      <c r="A14" s="11" t="s">
        <v>30</v>
      </c>
      <c r="B14" s="21" t="s">
        <v>72</v>
      </c>
      <c r="C14" s="8" t="s">
        <v>17</v>
      </c>
      <c r="D14" s="6">
        <v>8</v>
      </c>
      <c r="E14" s="6"/>
      <c r="F14" s="55">
        <v>8</v>
      </c>
      <c r="G14" s="3"/>
      <c r="H14" s="14"/>
      <c r="I14" s="8">
        <f t="shared" si="0"/>
        <v>8</v>
      </c>
    </row>
    <row r="15" spans="1:13" ht="31.5" customHeight="1" x14ac:dyDescent="0.25">
      <c r="A15" s="11" t="s">
        <v>31</v>
      </c>
      <c r="B15" s="22" t="s">
        <v>5</v>
      </c>
      <c r="C15" s="8" t="s">
        <v>19</v>
      </c>
      <c r="D15" s="4">
        <v>2</v>
      </c>
      <c r="E15" s="4"/>
      <c r="F15" s="55">
        <v>2</v>
      </c>
      <c r="G15" s="3"/>
      <c r="H15" s="14"/>
      <c r="I15" s="8">
        <f t="shared" si="0"/>
        <v>2</v>
      </c>
    </row>
    <row r="16" spans="1:13" ht="31.5" customHeight="1" x14ac:dyDescent="0.25">
      <c r="A16" s="11" t="s">
        <v>32</v>
      </c>
      <c r="B16" s="22" t="s">
        <v>6</v>
      </c>
      <c r="C16" s="8" t="s">
        <v>46</v>
      </c>
      <c r="D16" s="4">
        <v>82</v>
      </c>
      <c r="E16" s="47">
        <v>1</v>
      </c>
      <c r="F16" s="3"/>
      <c r="G16" s="49">
        <v>89</v>
      </c>
      <c r="H16" s="14"/>
      <c r="I16" s="8">
        <f t="shared" si="0"/>
        <v>90</v>
      </c>
      <c r="M16">
        <v>81</v>
      </c>
    </row>
    <row r="17" spans="1:13" ht="31.5" customHeight="1" x14ac:dyDescent="0.25">
      <c r="A17" s="11" t="s">
        <v>33</v>
      </c>
      <c r="B17" s="22" t="s">
        <v>7</v>
      </c>
      <c r="C17" s="8" t="s">
        <v>47</v>
      </c>
      <c r="D17" s="4">
        <v>12</v>
      </c>
      <c r="E17" s="4"/>
      <c r="F17" s="55">
        <v>2</v>
      </c>
      <c r="G17" s="55">
        <v>9</v>
      </c>
      <c r="H17" s="14"/>
      <c r="I17" s="8">
        <f t="shared" si="0"/>
        <v>11</v>
      </c>
    </row>
    <row r="18" spans="1:13" ht="31.5" customHeight="1" x14ac:dyDescent="0.25">
      <c r="A18" s="11" t="s">
        <v>34</v>
      </c>
      <c r="B18" s="22" t="s">
        <v>8</v>
      </c>
      <c r="C18" s="8" t="s">
        <v>20</v>
      </c>
      <c r="D18" s="4">
        <v>273</v>
      </c>
      <c r="E18" s="4"/>
      <c r="F18" s="3"/>
      <c r="G18" s="49">
        <v>273</v>
      </c>
      <c r="H18" s="14"/>
      <c r="I18" s="8">
        <f t="shared" si="0"/>
        <v>273</v>
      </c>
      <c r="M18">
        <v>309.39999999999998</v>
      </c>
    </row>
    <row r="19" spans="1:13" ht="31.5" customHeight="1" x14ac:dyDescent="0.25">
      <c r="A19" s="11" t="s">
        <v>35</v>
      </c>
      <c r="B19" s="22" t="s">
        <v>9</v>
      </c>
      <c r="C19" s="8"/>
      <c r="D19" s="4">
        <v>80</v>
      </c>
      <c r="E19" s="4"/>
      <c r="F19" s="3"/>
      <c r="G19" s="3">
        <v>80</v>
      </c>
      <c r="H19" s="14"/>
      <c r="I19" s="8">
        <f t="shared" si="0"/>
        <v>80</v>
      </c>
    </row>
    <row r="20" spans="1:13" ht="31.5" customHeight="1" x14ac:dyDescent="0.25">
      <c r="A20" s="11" t="s">
        <v>36</v>
      </c>
      <c r="B20" s="22" t="s">
        <v>10</v>
      </c>
      <c r="C20" s="8" t="s">
        <v>48</v>
      </c>
      <c r="D20" s="4">
        <v>26</v>
      </c>
      <c r="E20" s="4"/>
      <c r="F20" s="55">
        <v>26</v>
      </c>
      <c r="G20" s="3"/>
      <c r="H20" s="14"/>
      <c r="I20" s="8">
        <f t="shared" si="0"/>
        <v>26</v>
      </c>
    </row>
    <row r="21" spans="1:13" ht="31.5" customHeight="1" x14ac:dyDescent="0.25">
      <c r="A21" s="11" t="s">
        <v>37</v>
      </c>
      <c r="B21" s="34" t="s">
        <v>11</v>
      </c>
      <c r="C21" s="8" t="s">
        <v>49</v>
      </c>
      <c r="D21" s="3">
        <v>22</v>
      </c>
      <c r="E21" s="48">
        <v>2</v>
      </c>
      <c r="F21" s="55">
        <v>11</v>
      </c>
      <c r="G21" s="48">
        <v>9</v>
      </c>
      <c r="H21" s="14"/>
      <c r="I21" s="8">
        <f t="shared" si="0"/>
        <v>22</v>
      </c>
    </row>
    <row r="22" spans="1:13" ht="31.5" customHeight="1" x14ac:dyDescent="0.25">
      <c r="A22" s="11" t="s">
        <v>38</v>
      </c>
      <c r="B22" s="35"/>
      <c r="C22" s="17" t="s">
        <v>75</v>
      </c>
      <c r="D22" s="3">
        <v>12</v>
      </c>
      <c r="E22" s="49"/>
      <c r="F22" s="55">
        <v>3</v>
      </c>
      <c r="G22" s="48">
        <v>9</v>
      </c>
      <c r="H22" s="14"/>
      <c r="I22" s="8">
        <f t="shared" si="0"/>
        <v>12</v>
      </c>
      <c r="J22">
        <v>2</v>
      </c>
    </row>
    <row r="23" spans="1:13" ht="31.5" customHeight="1" x14ac:dyDescent="0.25">
      <c r="A23" s="11"/>
      <c r="B23" s="22" t="s">
        <v>53</v>
      </c>
      <c r="C23" s="8" t="s">
        <v>50</v>
      </c>
      <c r="D23" s="46">
        <v>23</v>
      </c>
      <c r="E23" s="4">
        <v>23</v>
      </c>
      <c r="F23" s="55"/>
      <c r="G23" s="3"/>
      <c r="H23" s="14"/>
      <c r="I23" s="8">
        <f t="shared" si="0"/>
        <v>23</v>
      </c>
      <c r="J23">
        <v>18</v>
      </c>
    </row>
    <row r="24" spans="1:13" ht="45.75" customHeight="1" x14ac:dyDescent="0.25">
      <c r="A24" s="11" t="s">
        <v>39</v>
      </c>
      <c r="B24" s="22" t="s">
        <v>12</v>
      </c>
      <c r="C24" s="8" t="s">
        <v>51</v>
      </c>
      <c r="D24" s="4">
        <v>11</v>
      </c>
      <c r="E24" s="4">
        <v>1</v>
      </c>
      <c r="F24" s="3">
        <v>2</v>
      </c>
      <c r="G24" s="3"/>
      <c r="H24" s="14"/>
      <c r="I24" s="8">
        <f t="shared" si="0"/>
        <v>3</v>
      </c>
    </row>
    <row r="25" spans="1:13" ht="45" x14ac:dyDescent="0.25">
      <c r="A25" s="11" t="s">
        <v>40</v>
      </c>
      <c r="B25" s="22" t="s">
        <v>78</v>
      </c>
      <c r="C25" s="8" t="s">
        <v>52</v>
      </c>
      <c r="D25" s="4">
        <v>93</v>
      </c>
      <c r="E25" s="4">
        <v>37</v>
      </c>
      <c r="F25" s="3">
        <v>37</v>
      </c>
      <c r="G25" s="3" t="s">
        <v>69</v>
      </c>
      <c r="H25" s="3">
        <f>15+16+6</f>
        <v>37</v>
      </c>
      <c r="I25" s="8">
        <f t="shared" si="0"/>
        <v>111</v>
      </c>
    </row>
    <row r="26" spans="1:13" ht="31.5" customHeight="1" x14ac:dyDescent="0.25">
      <c r="A26" s="11" t="s">
        <v>41</v>
      </c>
      <c r="B26" s="22" t="s">
        <v>79</v>
      </c>
      <c r="C26" s="8" t="s">
        <v>54</v>
      </c>
      <c r="D26" s="4">
        <v>7</v>
      </c>
      <c r="E26" s="4">
        <v>3</v>
      </c>
      <c r="F26" s="3"/>
      <c r="G26" s="3"/>
      <c r="H26" s="3">
        <v>4</v>
      </c>
      <c r="I26" s="8">
        <f t="shared" si="0"/>
        <v>7</v>
      </c>
    </row>
    <row r="27" spans="1:13" ht="31.5" customHeight="1" x14ac:dyDescent="0.25">
      <c r="A27" s="11" t="s">
        <v>42</v>
      </c>
      <c r="B27" s="22" t="s">
        <v>80</v>
      </c>
      <c r="C27" s="8" t="s">
        <v>55</v>
      </c>
      <c r="D27" s="4">
        <v>32</v>
      </c>
      <c r="E27" s="4"/>
      <c r="F27" s="3">
        <v>3</v>
      </c>
      <c r="G27" s="3">
        <v>28</v>
      </c>
      <c r="H27" s="3"/>
      <c r="I27" s="8">
        <f t="shared" si="0"/>
        <v>31</v>
      </c>
    </row>
    <row r="28" spans="1:13" ht="31.5" customHeight="1" x14ac:dyDescent="0.25">
      <c r="A28" s="11"/>
      <c r="B28" s="22" t="s">
        <v>81</v>
      </c>
      <c r="C28" s="8" t="s">
        <v>54</v>
      </c>
      <c r="D28" s="4">
        <v>39</v>
      </c>
      <c r="E28" s="3" t="s">
        <v>69</v>
      </c>
      <c r="F28" s="3">
        <v>3</v>
      </c>
      <c r="G28" s="3">
        <v>36</v>
      </c>
      <c r="H28" s="3" t="s">
        <v>69</v>
      </c>
      <c r="I28" s="8">
        <f t="shared" si="0"/>
        <v>39</v>
      </c>
    </row>
    <row r="29" spans="1:13" ht="31.5" customHeight="1" x14ac:dyDescent="0.25">
      <c r="A29" s="11"/>
      <c r="B29" s="22" t="s">
        <v>82</v>
      </c>
      <c r="C29" s="8" t="s">
        <v>55</v>
      </c>
      <c r="D29" s="4">
        <v>11</v>
      </c>
      <c r="E29" s="4">
        <v>3</v>
      </c>
      <c r="F29" s="3"/>
      <c r="G29" s="3"/>
      <c r="H29" s="14">
        <v>8</v>
      </c>
      <c r="I29" s="8">
        <f t="shared" si="0"/>
        <v>11</v>
      </c>
    </row>
    <row r="30" spans="1:13" ht="31.5" customHeight="1" x14ac:dyDescent="0.25">
      <c r="A30" s="11" t="s">
        <v>43</v>
      </c>
      <c r="B30" s="22" t="s">
        <v>83</v>
      </c>
      <c r="C30" s="8" t="s">
        <v>56</v>
      </c>
      <c r="D30" s="13">
        <v>18</v>
      </c>
      <c r="E30" s="13"/>
      <c r="G30" s="8">
        <v>18</v>
      </c>
      <c r="I30" s="8">
        <f t="shared" si="0"/>
        <v>18</v>
      </c>
    </row>
    <row r="31" spans="1:13" ht="31.5" customHeight="1" x14ac:dyDescent="0.25">
      <c r="A31" s="11" t="s">
        <v>44</v>
      </c>
      <c r="B31" s="22" t="s">
        <v>84</v>
      </c>
      <c r="C31" s="8" t="s">
        <v>57</v>
      </c>
      <c r="D31" s="13">
        <v>9</v>
      </c>
      <c r="E31" s="13"/>
      <c r="G31" s="8">
        <v>9</v>
      </c>
      <c r="I31" s="8">
        <f t="shared" si="0"/>
        <v>9</v>
      </c>
    </row>
    <row r="32" spans="1:13" ht="31.5" customHeight="1" x14ac:dyDescent="0.25">
      <c r="A32" s="11" t="s">
        <v>44</v>
      </c>
      <c r="B32" s="22" t="s">
        <v>85</v>
      </c>
      <c r="C32" s="8" t="s">
        <v>77</v>
      </c>
      <c r="D32" s="13">
        <v>1</v>
      </c>
      <c r="E32" s="13"/>
      <c r="F32" s="8">
        <v>1</v>
      </c>
      <c r="I32" s="8">
        <f t="shared" ref="I32" si="1">SUM(E32:H32)</f>
        <v>1</v>
      </c>
    </row>
    <row r="33" spans="1:9" ht="31.5" customHeight="1" x14ac:dyDescent="0.25">
      <c r="A33" s="11" t="s">
        <v>76</v>
      </c>
      <c r="B33" s="22" t="s">
        <v>13</v>
      </c>
      <c r="C33" s="8" t="s">
        <v>58</v>
      </c>
      <c r="D33" s="13">
        <v>41</v>
      </c>
      <c r="E33" s="13"/>
      <c r="G33" s="8">
        <v>45</v>
      </c>
      <c r="I33" s="8">
        <f t="shared" si="0"/>
        <v>45</v>
      </c>
    </row>
  </sheetData>
  <mergeCells count="17">
    <mergeCell ref="L5:L6"/>
    <mergeCell ref="M3:M4"/>
    <mergeCell ref="M5:M6"/>
    <mergeCell ref="J5:J6"/>
    <mergeCell ref="B21:B22"/>
    <mergeCell ref="I1:I2"/>
    <mergeCell ref="B9:B10"/>
    <mergeCell ref="D9:D10"/>
    <mergeCell ref="D7:D8"/>
    <mergeCell ref="B11:B12"/>
    <mergeCell ref="D11:D12"/>
    <mergeCell ref="B2:D2"/>
    <mergeCell ref="D3:D4"/>
    <mergeCell ref="D5:D6"/>
    <mergeCell ref="B3:B4"/>
    <mergeCell ref="B5:B6"/>
    <mergeCell ref="B7:B8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85" zoomScaleNormal="85" workbookViewId="0">
      <selection activeCell="M18" sqref="M18"/>
    </sheetView>
  </sheetViews>
  <sheetFormatPr defaultRowHeight="15" x14ac:dyDescent="0.25"/>
  <cols>
    <col min="2" max="2" width="78" style="10" customWidth="1"/>
    <col min="3" max="3" width="13.28515625" style="1" customWidth="1"/>
    <col min="4" max="4" width="7.28515625" style="2" bestFit="1" customWidth="1"/>
    <col min="5" max="5" width="3.140625" style="2" bestFit="1" customWidth="1"/>
    <col min="6" max="6" width="4.28515625" style="8" bestFit="1" customWidth="1"/>
    <col min="7" max="7" width="6.42578125" style="8" bestFit="1" customWidth="1"/>
    <col min="8" max="8" width="10" style="7" bestFit="1" customWidth="1"/>
    <col min="9" max="9" width="9.140625" style="7"/>
  </cols>
  <sheetData>
    <row r="1" spans="1:14" ht="20.25" customHeight="1" x14ac:dyDescent="0.25">
      <c r="A1" s="7" t="s">
        <v>23</v>
      </c>
      <c r="B1" s="8" t="s">
        <v>14</v>
      </c>
      <c r="C1" s="8" t="s">
        <v>15</v>
      </c>
      <c r="D1" s="13" t="s">
        <v>64</v>
      </c>
      <c r="E1" s="13">
        <v>-1</v>
      </c>
      <c r="F1" s="8" t="s">
        <v>59</v>
      </c>
      <c r="G1" s="8" t="s">
        <v>60</v>
      </c>
      <c r="H1" s="8" t="s">
        <v>70</v>
      </c>
      <c r="I1" s="24" t="s">
        <v>71</v>
      </c>
      <c r="M1" t="s">
        <v>96</v>
      </c>
      <c r="N1" t="s">
        <v>60</v>
      </c>
    </row>
    <row r="2" spans="1:14" ht="20.25" customHeight="1" x14ac:dyDescent="0.25">
      <c r="A2" s="7"/>
      <c r="B2" s="25" t="s">
        <v>92</v>
      </c>
      <c r="C2" s="25"/>
      <c r="D2" s="25"/>
      <c r="E2" s="9"/>
      <c r="I2" s="24"/>
    </row>
    <row r="3" spans="1:14" ht="31.5" customHeight="1" x14ac:dyDescent="0.25">
      <c r="A3" s="11"/>
      <c r="B3" s="26" t="s">
        <v>1</v>
      </c>
      <c r="C3" s="8" t="s">
        <v>16</v>
      </c>
      <c r="D3" s="28">
        <v>66</v>
      </c>
      <c r="E3" s="45" t="s">
        <v>69</v>
      </c>
      <c r="F3" s="8">
        <v>17</v>
      </c>
      <c r="G3" s="49">
        <f>28+20+5</f>
        <v>53</v>
      </c>
      <c r="H3" s="23" t="s">
        <v>69</v>
      </c>
      <c r="I3" s="8">
        <f>SUM(E3:H3)</f>
        <v>70</v>
      </c>
      <c r="L3">
        <v>5</v>
      </c>
      <c r="N3" s="51">
        <v>56</v>
      </c>
    </row>
    <row r="4" spans="1:14" ht="31.5" customHeight="1" x14ac:dyDescent="0.25">
      <c r="A4" s="11"/>
      <c r="B4" s="27"/>
      <c r="C4" s="17" t="s">
        <v>62</v>
      </c>
      <c r="D4" s="29"/>
      <c r="E4" s="45" t="s">
        <v>69</v>
      </c>
      <c r="F4" s="8">
        <v>17</v>
      </c>
      <c r="G4" s="49">
        <f>28+12+5</f>
        <v>45</v>
      </c>
      <c r="H4" s="23" t="s">
        <v>69</v>
      </c>
      <c r="I4" s="8">
        <f t="shared" ref="I4:I32" si="0">SUM(E4:H4)</f>
        <v>62</v>
      </c>
      <c r="L4">
        <v>5</v>
      </c>
      <c r="N4" s="51"/>
    </row>
    <row r="5" spans="1:14" ht="31.5" customHeight="1" x14ac:dyDescent="0.25">
      <c r="A5" s="18"/>
      <c r="B5" s="30" t="s">
        <v>2</v>
      </c>
      <c r="C5" s="19" t="s">
        <v>21</v>
      </c>
      <c r="D5" s="32">
        <v>66</v>
      </c>
      <c r="E5" s="23" t="s">
        <v>69</v>
      </c>
      <c r="F5" s="45" t="s">
        <v>69</v>
      </c>
      <c r="G5" s="45" t="s">
        <v>69</v>
      </c>
      <c r="H5" s="23" t="s">
        <v>69</v>
      </c>
      <c r="I5" s="8">
        <f t="shared" si="0"/>
        <v>0</v>
      </c>
      <c r="J5" s="36" t="s">
        <v>74</v>
      </c>
      <c r="M5" s="51">
        <v>34</v>
      </c>
      <c r="N5" s="51">
        <v>32</v>
      </c>
    </row>
    <row r="6" spans="1:14" ht="31.5" customHeight="1" x14ac:dyDescent="0.25">
      <c r="A6" s="18"/>
      <c r="B6" s="31"/>
      <c r="C6" s="20" t="s">
        <v>63</v>
      </c>
      <c r="D6" s="33"/>
      <c r="E6" s="23" t="s">
        <v>69</v>
      </c>
      <c r="F6" s="45" t="s">
        <v>69</v>
      </c>
      <c r="G6" s="45" t="s">
        <v>69</v>
      </c>
      <c r="H6" s="23" t="s">
        <v>69</v>
      </c>
      <c r="I6" s="8">
        <f t="shared" si="0"/>
        <v>0</v>
      </c>
      <c r="J6" s="36"/>
      <c r="M6" s="51"/>
      <c r="N6" s="51"/>
    </row>
    <row r="7" spans="1:14" ht="31.5" customHeight="1" x14ac:dyDescent="0.25">
      <c r="A7" s="11"/>
      <c r="B7" s="26" t="s">
        <v>73</v>
      </c>
      <c r="C7" s="8" t="s">
        <v>22</v>
      </c>
      <c r="D7" s="28">
        <v>18</v>
      </c>
      <c r="E7" s="23" t="s">
        <v>69</v>
      </c>
      <c r="F7" s="48">
        <v>6</v>
      </c>
      <c r="G7" s="48">
        <v>4</v>
      </c>
      <c r="H7" s="23" t="s">
        <v>69</v>
      </c>
      <c r="I7" s="8">
        <f t="shared" si="0"/>
        <v>10</v>
      </c>
    </row>
    <row r="8" spans="1:14" ht="31.5" customHeight="1" x14ac:dyDescent="0.25">
      <c r="A8" s="11"/>
      <c r="B8" s="27"/>
      <c r="C8" s="17" t="s">
        <v>65</v>
      </c>
      <c r="D8" s="29"/>
      <c r="E8" s="23" t="s">
        <v>69</v>
      </c>
      <c r="F8" s="48">
        <v>4</v>
      </c>
      <c r="G8" s="48">
        <v>4</v>
      </c>
      <c r="H8" s="23" t="s">
        <v>69</v>
      </c>
      <c r="I8" s="8">
        <f t="shared" si="0"/>
        <v>8</v>
      </c>
    </row>
    <row r="9" spans="1:14" ht="31.5" customHeight="1" x14ac:dyDescent="0.25">
      <c r="A9" s="11"/>
      <c r="B9" s="34" t="s">
        <v>3</v>
      </c>
      <c r="C9" s="8" t="s">
        <v>18</v>
      </c>
      <c r="D9" s="28">
        <v>19</v>
      </c>
      <c r="E9" s="23" t="s">
        <v>69</v>
      </c>
      <c r="F9" s="48">
        <v>8</v>
      </c>
      <c r="G9" s="23" t="s">
        <v>69</v>
      </c>
      <c r="H9" s="23" t="s">
        <v>69</v>
      </c>
      <c r="I9" s="8">
        <f t="shared" si="0"/>
        <v>8</v>
      </c>
    </row>
    <row r="10" spans="1:14" ht="31.5" customHeight="1" x14ac:dyDescent="0.25">
      <c r="A10" s="11"/>
      <c r="B10" s="35"/>
      <c r="C10" s="17" t="s">
        <v>68</v>
      </c>
      <c r="D10" s="29"/>
      <c r="E10" s="23" t="s">
        <v>69</v>
      </c>
      <c r="F10" s="48">
        <v>11</v>
      </c>
      <c r="G10" s="23" t="s">
        <v>69</v>
      </c>
      <c r="H10" s="23" t="s">
        <v>69</v>
      </c>
      <c r="I10" s="8">
        <f t="shared" si="0"/>
        <v>11</v>
      </c>
    </row>
    <row r="11" spans="1:14" ht="31.5" customHeight="1" x14ac:dyDescent="0.25">
      <c r="A11" s="11"/>
      <c r="B11" s="21" t="s">
        <v>4</v>
      </c>
      <c r="C11" s="8" t="s">
        <v>45</v>
      </c>
      <c r="D11" s="12">
        <v>4</v>
      </c>
      <c r="E11" s="23" t="s">
        <v>69</v>
      </c>
      <c r="F11" s="48">
        <v>4</v>
      </c>
      <c r="G11" s="23" t="s">
        <v>69</v>
      </c>
      <c r="H11" s="23" t="s">
        <v>69</v>
      </c>
      <c r="I11" s="8">
        <f t="shared" si="0"/>
        <v>4</v>
      </c>
    </row>
    <row r="12" spans="1:14" ht="31.5" customHeight="1" x14ac:dyDescent="0.25">
      <c r="A12" s="11"/>
      <c r="B12" s="21" t="s">
        <v>72</v>
      </c>
      <c r="C12" s="8" t="s">
        <v>17</v>
      </c>
      <c r="D12" s="12">
        <v>9</v>
      </c>
      <c r="E12" s="23" t="s">
        <v>69</v>
      </c>
      <c r="F12" s="48">
        <v>9</v>
      </c>
      <c r="G12" s="23" t="s">
        <v>69</v>
      </c>
      <c r="H12" s="23" t="s">
        <v>69</v>
      </c>
      <c r="I12" s="8">
        <f t="shared" si="0"/>
        <v>9</v>
      </c>
    </row>
    <row r="13" spans="1:14" ht="31.5" customHeight="1" x14ac:dyDescent="0.25">
      <c r="A13" s="11"/>
      <c r="B13" s="22" t="s">
        <v>5</v>
      </c>
      <c r="C13" s="8" t="s">
        <v>19</v>
      </c>
      <c r="D13" s="13">
        <v>2</v>
      </c>
      <c r="E13" s="23" t="s">
        <v>69</v>
      </c>
      <c r="F13" s="48">
        <v>2</v>
      </c>
      <c r="G13" s="23" t="s">
        <v>69</v>
      </c>
      <c r="H13" s="23" t="s">
        <v>69</v>
      </c>
      <c r="I13" s="8">
        <f t="shared" si="0"/>
        <v>2</v>
      </c>
    </row>
    <row r="14" spans="1:14" ht="31.5" customHeight="1" x14ac:dyDescent="0.25">
      <c r="A14" s="11"/>
      <c r="B14" s="22" t="s">
        <v>6</v>
      </c>
      <c r="C14" s="8" t="s">
        <v>46</v>
      </c>
      <c r="D14" s="13">
        <v>57</v>
      </c>
      <c r="E14" s="45" t="s">
        <v>69</v>
      </c>
      <c r="F14" s="23" t="s">
        <v>69</v>
      </c>
      <c r="G14" s="48">
        <v>56</v>
      </c>
      <c r="H14" s="23" t="s">
        <v>69</v>
      </c>
      <c r="I14" s="8">
        <f t="shared" si="0"/>
        <v>56</v>
      </c>
      <c r="L14">
        <v>1</v>
      </c>
    </row>
    <row r="15" spans="1:14" ht="31.5" customHeight="1" x14ac:dyDescent="0.25">
      <c r="A15" s="11"/>
      <c r="B15" s="22" t="s">
        <v>7</v>
      </c>
      <c r="C15" s="8" t="s">
        <v>47</v>
      </c>
      <c r="D15" s="13">
        <v>10</v>
      </c>
      <c r="E15" s="50">
        <v>1</v>
      </c>
      <c r="F15" s="45" t="s">
        <v>69</v>
      </c>
      <c r="G15" s="48">
        <v>7</v>
      </c>
      <c r="H15" s="23" t="s">
        <v>69</v>
      </c>
      <c r="I15" s="8">
        <f t="shared" si="0"/>
        <v>8</v>
      </c>
      <c r="M15">
        <v>2</v>
      </c>
    </row>
    <row r="16" spans="1:14" ht="31.5" customHeight="1" x14ac:dyDescent="0.25">
      <c r="A16" s="11"/>
      <c r="B16" s="22" t="s">
        <v>8</v>
      </c>
      <c r="C16" s="8" t="s">
        <v>20</v>
      </c>
      <c r="D16" s="13">
        <v>176</v>
      </c>
      <c r="E16" s="23" t="s">
        <v>69</v>
      </c>
      <c r="F16" s="23" t="s">
        <v>69</v>
      </c>
      <c r="G16" s="48">
        <v>176</v>
      </c>
      <c r="H16" s="23" t="s">
        <v>69</v>
      </c>
      <c r="I16" s="8">
        <f t="shared" si="0"/>
        <v>176</v>
      </c>
    </row>
    <row r="17" spans="1:12" ht="31.5" customHeight="1" x14ac:dyDescent="0.25">
      <c r="A17" s="11"/>
      <c r="B17" s="22" t="s">
        <v>9</v>
      </c>
      <c r="C17" s="8"/>
      <c r="D17" s="13">
        <v>49</v>
      </c>
      <c r="E17" s="23" t="s">
        <v>69</v>
      </c>
      <c r="F17" s="23" t="s">
        <v>69</v>
      </c>
      <c r="G17" s="8">
        <v>49</v>
      </c>
      <c r="H17" s="23" t="s">
        <v>69</v>
      </c>
      <c r="I17" s="8">
        <f t="shared" si="0"/>
        <v>49</v>
      </c>
    </row>
    <row r="18" spans="1:12" ht="31.5" customHeight="1" x14ac:dyDescent="0.25">
      <c r="A18" s="11"/>
      <c r="B18" s="22" t="s">
        <v>10</v>
      </c>
      <c r="C18" s="8" t="s">
        <v>48</v>
      </c>
      <c r="D18" s="13">
        <v>28</v>
      </c>
      <c r="E18" s="23" t="s">
        <v>69</v>
      </c>
      <c r="F18" s="48">
        <v>28</v>
      </c>
      <c r="G18" s="23" t="s">
        <v>69</v>
      </c>
      <c r="H18" s="23" t="s">
        <v>69</v>
      </c>
      <c r="I18" s="8">
        <f t="shared" si="0"/>
        <v>28</v>
      </c>
    </row>
    <row r="19" spans="1:12" ht="31.5" customHeight="1" x14ac:dyDescent="0.25">
      <c r="A19" s="11"/>
      <c r="B19" s="34" t="s">
        <v>11</v>
      </c>
      <c r="C19" s="8" t="s">
        <v>49</v>
      </c>
      <c r="D19" s="8">
        <v>11</v>
      </c>
      <c r="E19" s="49">
        <v>2</v>
      </c>
      <c r="F19" s="48">
        <v>6</v>
      </c>
      <c r="G19" s="48">
        <v>7</v>
      </c>
      <c r="H19" s="23" t="s">
        <v>69</v>
      </c>
      <c r="I19" s="8">
        <f t="shared" si="0"/>
        <v>15</v>
      </c>
      <c r="J19" s="52"/>
      <c r="L19" s="51">
        <v>11</v>
      </c>
    </row>
    <row r="20" spans="1:12" ht="31.5" customHeight="1" x14ac:dyDescent="0.25">
      <c r="A20" s="11"/>
      <c r="B20" s="35"/>
      <c r="C20" s="17" t="s">
        <v>75</v>
      </c>
      <c r="D20" s="8">
        <v>14</v>
      </c>
      <c r="E20" s="49">
        <v>5</v>
      </c>
      <c r="F20" s="48">
        <v>8</v>
      </c>
      <c r="G20" s="48">
        <v>7</v>
      </c>
      <c r="H20" s="23" t="s">
        <v>69</v>
      </c>
      <c r="I20" s="8">
        <f t="shared" si="0"/>
        <v>20</v>
      </c>
      <c r="J20" s="52"/>
      <c r="L20" s="51"/>
    </row>
    <row r="21" spans="1:12" ht="31.5" customHeight="1" x14ac:dyDescent="0.25">
      <c r="A21" s="11"/>
      <c r="B21" s="22" t="s">
        <v>53</v>
      </c>
      <c r="C21" s="8" t="s">
        <v>50</v>
      </c>
      <c r="D21" s="13">
        <v>18</v>
      </c>
      <c r="E21" s="50">
        <v>18</v>
      </c>
      <c r="F21" s="23" t="s">
        <v>69</v>
      </c>
      <c r="G21" s="23" t="s">
        <v>69</v>
      </c>
      <c r="H21" s="23" t="s">
        <v>69</v>
      </c>
      <c r="I21" s="8">
        <f t="shared" si="0"/>
        <v>18</v>
      </c>
    </row>
    <row r="22" spans="1:12" ht="45.75" customHeight="1" x14ac:dyDescent="0.25">
      <c r="A22" s="11"/>
      <c r="B22" s="22" t="s">
        <v>12</v>
      </c>
      <c r="C22" s="8" t="s">
        <v>51</v>
      </c>
      <c r="D22" s="13">
        <v>3</v>
      </c>
      <c r="E22" s="23" t="s">
        <v>69</v>
      </c>
      <c r="F22" s="23" t="s">
        <v>69</v>
      </c>
      <c r="G22" s="23" t="s">
        <v>69</v>
      </c>
      <c r="H22" s="23" t="s">
        <v>69</v>
      </c>
      <c r="I22" s="8">
        <f t="shared" si="0"/>
        <v>0</v>
      </c>
    </row>
    <row r="23" spans="1:12" ht="45" x14ac:dyDescent="0.25">
      <c r="A23" s="11"/>
      <c r="B23" s="22" t="s">
        <v>78</v>
      </c>
      <c r="C23" s="8" t="s">
        <v>52</v>
      </c>
      <c r="D23" s="13">
        <v>99</v>
      </c>
      <c r="E23" s="13">
        <v>41</v>
      </c>
      <c r="F23" s="8">
        <v>14</v>
      </c>
      <c r="H23" s="8">
        <f>17+7+17</f>
        <v>41</v>
      </c>
      <c r="I23" s="8">
        <f t="shared" si="0"/>
        <v>96</v>
      </c>
    </row>
    <row r="24" spans="1:12" ht="31.5" customHeight="1" x14ac:dyDescent="0.25">
      <c r="A24" s="11"/>
      <c r="B24" s="22" t="s">
        <v>79</v>
      </c>
      <c r="C24" s="8" t="s">
        <v>54</v>
      </c>
      <c r="D24" s="13">
        <v>6</v>
      </c>
      <c r="E24" s="13">
        <v>5</v>
      </c>
      <c r="F24" s="23" t="s">
        <v>69</v>
      </c>
      <c r="G24" s="23" t="s">
        <v>69</v>
      </c>
      <c r="H24" s="8">
        <f>2+3</f>
        <v>5</v>
      </c>
      <c r="I24" s="8">
        <f t="shared" si="0"/>
        <v>10</v>
      </c>
    </row>
    <row r="25" spans="1:12" ht="31.5" customHeight="1" x14ac:dyDescent="0.25">
      <c r="A25" s="11"/>
      <c r="B25" s="22" t="s">
        <v>80</v>
      </c>
      <c r="C25" s="8" t="s">
        <v>55</v>
      </c>
      <c r="D25" s="13">
        <v>29</v>
      </c>
      <c r="E25" s="23" t="s">
        <v>69</v>
      </c>
      <c r="F25" s="8">
        <v>2</v>
      </c>
      <c r="G25" s="8">
        <v>21</v>
      </c>
      <c r="H25" s="8"/>
      <c r="I25" s="8">
        <f t="shared" si="0"/>
        <v>23</v>
      </c>
    </row>
    <row r="26" spans="1:12" ht="31.5" customHeight="1" x14ac:dyDescent="0.25">
      <c r="A26" s="11"/>
      <c r="B26" s="22" t="s">
        <v>81</v>
      </c>
      <c r="C26" s="8" t="s">
        <v>54</v>
      </c>
      <c r="D26" s="13">
        <v>0</v>
      </c>
      <c r="E26" s="23" t="s">
        <v>69</v>
      </c>
      <c r="F26" s="23" t="s">
        <v>69</v>
      </c>
      <c r="G26" s="23" t="s">
        <v>69</v>
      </c>
      <c r="H26" s="23" t="s">
        <v>69</v>
      </c>
      <c r="I26" s="8">
        <f t="shared" si="0"/>
        <v>0</v>
      </c>
    </row>
    <row r="27" spans="1:12" ht="31.5" customHeight="1" x14ac:dyDescent="0.25">
      <c r="A27" s="11"/>
      <c r="B27" s="22" t="s">
        <v>82</v>
      </c>
      <c r="C27" s="8" t="s">
        <v>55</v>
      </c>
      <c r="D27" s="13">
        <v>0</v>
      </c>
      <c r="E27" s="23" t="s">
        <v>69</v>
      </c>
      <c r="F27" s="23" t="s">
        <v>69</v>
      </c>
      <c r="G27" s="23" t="s">
        <v>69</v>
      </c>
      <c r="H27" s="23" t="s">
        <v>69</v>
      </c>
      <c r="I27" s="8">
        <f t="shared" si="0"/>
        <v>0</v>
      </c>
    </row>
    <row r="28" spans="1:12" ht="31.5" customHeight="1" x14ac:dyDescent="0.25">
      <c r="A28" s="11"/>
      <c r="B28" s="22" t="s">
        <v>83</v>
      </c>
      <c r="C28" s="8" t="s">
        <v>56</v>
      </c>
      <c r="D28" s="13">
        <v>0</v>
      </c>
      <c r="E28" s="23" t="s">
        <v>69</v>
      </c>
      <c r="F28" s="23" t="s">
        <v>69</v>
      </c>
      <c r="G28" s="23" t="s">
        <v>69</v>
      </c>
      <c r="H28" s="23" t="s">
        <v>69</v>
      </c>
      <c r="I28" s="8">
        <f t="shared" si="0"/>
        <v>0</v>
      </c>
    </row>
    <row r="29" spans="1:12" ht="31.5" customHeight="1" x14ac:dyDescent="0.25">
      <c r="A29" s="11"/>
      <c r="B29" s="22" t="s">
        <v>84</v>
      </c>
      <c r="C29" s="8" t="s">
        <v>57</v>
      </c>
      <c r="D29" s="13">
        <v>0</v>
      </c>
      <c r="E29" s="23" t="s">
        <v>69</v>
      </c>
      <c r="F29" s="23" t="s">
        <v>69</v>
      </c>
      <c r="G29" s="23" t="s">
        <v>69</v>
      </c>
      <c r="H29" s="23" t="s">
        <v>69</v>
      </c>
      <c r="I29" s="8">
        <f t="shared" si="0"/>
        <v>0</v>
      </c>
    </row>
    <row r="30" spans="1:12" ht="31.5" customHeight="1" x14ac:dyDescent="0.25">
      <c r="A30" s="11"/>
      <c r="B30" s="22" t="s">
        <v>89</v>
      </c>
      <c r="C30" s="8" t="s">
        <v>90</v>
      </c>
      <c r="D30" s="13">
        <v>2</v>
      </c>
      <c r="E30" s="13">
        <v>1</v>
      </c>
      <c r="F30" s="23" t="s">
        <v>69</v>
      </c>
      <c r="G30" s="23" t="s">
        <v>69</v>
      </c>
      <c r="H30" s="23" t="s">
        <v>69</v>
      </c>
      <c r="I30" s="8">
        <f t="shared" si="0"/>
        <v>1</v>
      </c>
    </row>
    <row r="31" spans="1:12" ht="31.5" customHeight="1" x14ac:dyDescent="0.25">
      <c r="A31" s="11"/>
      <c r="B31" s="22" t="s">
        <v>91</v>
      </c>
      <c r="C31" s="8"/>
      <c r="D31" s="13">
        <v>1</v>
      </c>
      <c r="E31" s="23" t="s">
        <v>69</v>
      </c>
      <c r="F31" s="8">
        <v>1</v>
      </c>
      <c r="G31" s="23" t="s">
        <v>69</v>
      </c>
      <c r="H31" s="23" t="s">
        <v>69</v>
      </c>
      <c r="I31" s="8">
        <f t="shared" si="0"/>
        <v>1</v>
      </c>
    </row>
    <row r="32" spans="1:12" ht="31.5" customHeight="1" x14ac:dyDescent="0.25">
      <c r="A32" s="11"/>
      <c r="B32" s="22" t="s">
        <v>13</v>
      </c>
      <c r="C32" s="8" t="s">
        <v>58</v>
      </c>
      <c r="D32" s="13">
        <v>44</v>
      </c>
      <c r="E32" s="23" t="s">
        <v>69</v>
      </c>
      <c r="F32" s="23" t="s">
        <v>69</v>
      </c>
      <c r="G32" s="8">
        <v>42</v>
      </c>
      <c r="H32" s="23" t="s">
        <v>69</v>
      </c>
      <c r="I32" s="8">
        <f t="shared" si="0"/>
        <v>42</v>
      </c>
    </row>
  </sheetData>
  <mergeCells count="17">
    <mergeCell ref="M5:M6"/>
    <mergeCell ref="L19:L20"/>
    <mergeCell ref="N3:N4"/>
    <mergeCell ref="N5:N6"/>
    <mergeCell ref="B19:B20"/>
    <mergeCell ref="J5:J6"/>
    <mergeCell ref="B7:B8"/>
    <mergeCell ref="D7:D8"/>
    <mergeCell ref="B9:B10"/>
    <mergeCell ref="D9:D10"/>
    <mergeCell ref="J19:J20"/>
    <mergeCell ref="I1:I2"/>
    <mergeCell ref="B2:D2"/>
    <mergeCell ref="B3:B4"/>
    <mergeCell ref="D3:D4"/>
    <mergeCell ref="B5:B6"/>
    <mergeCell ref="D5:D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zoomScale="85" zoomScaleNormal="85" workbookViewId="0">
      <selection activeCell="M11" sqref="M11"/>
    </sheetView>
  </sheetViews>
  <sheetFormatPr defaultRowHeight="15" x14ac:dyDescent="0.25"/>
  <cols>
    <col min="2" max="2" width="78" style="10" customWidth="1"/>
    <col min="3" max="3" width="8.140625" style="1" customWidth="1"/>
    <col min="4" max="4" width="7.28515625" style="2" bestFit="1" customWidth="1"/>
    <col min="5" max="5" width="3.140625" style="2" bestFit="1" customWidth="1"/>
    <col min="6" max="6" width="4.28515625" style="8" bestFit="1" customWidth="1"/>
    <col min="7" max="7" width="6.42578125" style="8" bestFit="1" customWidth="1"/>
    <col min="8" max="8" width="10" style="7" bestFit="1" customWidth="1"/>
    <col min="9" max="9" width="9.140625" style="7"/>
  </cols>
  <sheetData>
    <row r="1" spans="1:13" ht="20.25" customHeight="1" x14ac:dyDescent="0.25">
      <c r="A1" s="8" t="s">
        <v>23</v>
      </c>
      <c r="B1" s="8" t="s">
        <v>14</v>
      </c>
      <c r="C1" s="8" t="s">
        <v>15</v>
      </c>
      <c r="D1" s="13" t="s">
        <v>64</v>
      </c>
      <c r="E1" s="13">
        <v>-1</v>
      </c>
      <c r="F1" s="8" t="s">
        <v>59</v>
      </c>
      <c r="G1" s="8" t="s">
        <v>60</v>
      </c>
      <c r="H1" s="8" t="s">
        <v>70</v>
      </c>
      <c r="I1" s="24" t="s">
        <v>71</v>
      </c>
      <c r="L1" t="s">
        <v>59</v>
      </c>
      <c r="M1" t="s">
        <v>60</v>
      </c>
    </row>
    <row r="2" spans="1:13" ht="20.25" customHeight="1" x14ac:dyDescent="0.25">
      <c r="A2" s="7"/>
      <c r="B2" s="25" t="s">
        <v>93</v>
      </c>
      <c r="C2" s="25"/>
      <c r="D2" s="25"/>
      <c r="E2" s="9"/>
      <c r="I2" s="24"/>
    </row>
    <row r="3" spans="1:13" ht="31.5" customHeight="1" x14ac:dyDescent="0.25">
      <c r="A3" s="11"/>
      <c r="B3" s="34" t="s">
        <v>1</v>
      </c>
      <c r="C3" s="8" t="s">
        <v>16</v>
      </c>
      <c r="D3" s="28">
        <v>56</v>
      </c>
      <c r="E3" s="43">
        <v>2</v>
      </c>
      <c r="F3" s="8">
        <v>24</v>
      </c>
      <c r="G3" s="49">
        <f>28+14</f>
        <v>42</v>
      </c>
      <c r="H3" s="23" t="s">
        <v>69</v>
      </c>
      <c r="I3" s="8">
        <f>SUM(E3:H3)</f>
        <v>68</v>
      </c>
      <c r="M3" s="51">
        <v>52</v>
      </c>
    </row>
    <row r="4" spans="1:13" ht="31.5" customHeight="1" x14ac:dyDescent="0.25">
      <c r="A4" s="11"/>
      <c r="B4" s="35"/>
      <c r="C4" s="17" t="s">
        <v>62</v>
      </c>
      <c r="D4" s="29"/>
      <c r="E4" s="43">
        <v>2</v>
      </c>
      <c r="F4" s="8">
        <v>16</v>
      </c>
      <c r="G4" s="49">
        <f>28+8</f>
        <v>36</v>
      </c>
      <c r="H4" s="23" t="s">
        <v>69</v>
      </c>
      <c r="I4" s="8">
        <f t="shared" ref="I4:I30" si="0">SUM(E4:H4)</f>
        <v>54</v>
      </c>
      <c r="M4" s="51"/>
    </row>
    <row r="5" spans="1:13" ht="31.5" customHeight="1" x14ac:dyDescent="0.25">
      <c r="A5" s="18"/>
      <c r="B5" s="41" t="s">
        <v>2</v>
      </c>
      <c r="C5" s="19" t="s">
        <v>21</v>
      </c>
      <c r="D5" s="32">
        <v>66</v>
      </c>
      <c r="E5" s="23" t="s">
        <v>69</v>
      </c>
      <c r="F5" s="45" t="s">
        <v>69</v>
      </c>
      <c r="G5" s="45" t="s">
        <v>69</v>
      </c>
      <c r="H5" s="23" t="s">
        <v>69</v>
      </c>
      <c r="I5" s="8">
        <f t="shared" si="0"/>
        <v>0</v>
      </c>
      <c r="J5" s="36" t="s">
        <v>74</v>
      </c>
      <c r="L5" s="51">
        <v>44</v>
      </c>
      <c r="M5" s="51">
        <v>22</v>
      </c>
    </row>
    <row r="6" spans="1:13" ht="31.5" customHeight="1" x14ac:dyDescent="0.25">
      <c r="A6" s="18"/>
      <c r="B6" s="42"/>
      <c r="C6" s="20" t="s">
        <v>63</v>
      </c>
      <c r="D6" s="33"/>
      <c r="E6" s="23" t="s">
        <v>69</v>
      </c>
      <c r="F6" s="45" t="s">
        <v>69</v>
      </c>
      <c r="G6" s="45" t="s">
        <v>69</v>
      </c>
      <c r="H6" s="23" t="s">
        <v>69</v>
      </c>
      <c r="I6" s="8">
        <f t="shared" si="0"/>
        <v>0</v>
      </c>
      <c r="J6" s="36"/>
      <c r="L6" s="51"/>
      <c r="M6" s="51"/>
    </row>
    <row r="7" spans="1:13" ht="31.5" customHeight="1" x14ac:dyDescent="0.25">
      <c r="A7" s="11"/>
      <c r="B7" s="34" t="s">
        <v>73</v>
      </c>
      <c r="C7" s="8" t="s">
        <v>22</v>
      </c>
      <c r="D7" s="28">
        <v>18</v>
      </c>
      <c r="E7" s="23" t="s">
        <v>69</v>
      </c>
      <c r="F7" s="48">
        <v>4</v>
      </c>
      <c r="G7" s="48">
        <v>4</v>
      </c>
      <c r="H7" s="23" t="s">
        <v>69</v>
      </c>
      <c r="I7" s="8">
        <f t="shared" si="0"/>
        <v>8</v>
      </c>
    </row>
    <row r="8" spans="1:13" ht="31.5" customHeight="1" x14ac:dyDescent="0.25">
      <c r="A8" s="11"/>
      <c r="B8" s="35"/>
      <c r="C8" s="17" t="s">
        <v>65</v>
      </c>
      <c r="D8" s="29"/>
      <c r="E8" s="23" t="s">
        <v>69</v>
      </c>
      <c r="F8" s="48">
        <v>6</v>
      </c>
      <c r="G8" s="48">
        <v>4</v>
      </c>
      <c r="H8" s="23" t="s">
        <v>69</v>
      </c>
      <c r="I8" s="8">
        <f t="shared" si="0"/>
        <v>10</v>
      </c>
    </row>
    <row r="9" spans="1:13" ht="31.5" customHeight="1" x14ac:dyDescent="0.25">
      <c r="A9" s="11"/>
      <c r="B9" s="34" t="s">
        <v>3</v>
      </c>
      <c r="C9" s="8" t="s">
        <v>18</v>
      </c>
      <c r="D9" s="28">
        <v>21</v>
      </c>
      <c r="E9" s="23" t="s">
        <v>69</v>
      </c>
      <c r="F9" s="48">
        <v>13</v>
      </c>
      <c r="G9" s="23" t="s">
        <v>69</v>
      </c>
      <c r="H9" s="23" t="s">
        <v>69</v>
      </c>
      <c r="I9" s="8">
        <f t="shared" si="0"/>
        <v>13</v>
      </c>
    </row>
    <row r="10" spans="1:13" ht="31.5" customHeight="1" x14ac:dyDescent="0.25">
      <c r="A10" s="11"/>
      <c r="B10" s="35"/>
      <c r="C10" s="17" t="s">
        <v>68</v>
      </c>
      <c r="D10" s="29"/>
      <c r="E10" s="23" t="s">
        <v>69</v>
      </c>
      <c r="F10" s="48">
        <v>8</v>
      </c>
      <c r="G10" s="23" t="s">
        <v>69</v>
      </c>
      <c r="H10" s="23" t="s">
        <v>69</v>
      </c>
      <c r="I10" s="8">
        <f t="shared" si="0"/>
        <v>8</v>
      </c>
    </row>
    <row r="11" spans="1:13" ht="31.5" customHeight="1" x14ac:dyDescent="0.25">
      <c r="A11" s="11"/>
      <c r="B11" s="21" t="s">
        <v>4</v>
      </c>
      <c r="C11" s="8" t="s">
        <v>45</v>
      </c>
      <c r="D11" s="12">
        <v>3</v>
      </c>
      <c r="E11" s="23" t="s">
        <v>69</v>
      </c>
      <c r="F11" s="48">
        <v>3</v>
      </c>
      <c r="G11" s="23" t="s">
        <v>69</v>
      </c>
      <c r="H11" s="23" t="s">
        <v>69</v>
      </c>
      <c r="I11" s="8">
        <f t="shared" si="0"/>
        <v>3</v>
      </c>
    </row>
    <row r="12" spans="1:13" ht="31.5" customHeight="1" x14ac:dyDescent="0.25">
      <c r="A12" s="11"/>
      <c r="B12" s="21" t="s">
        <v>72</v>
      </c>
      <c r="C12" s="8" t="s">
        <v>17</v>
      </c>
      <c r="D12" s="12">
        <v>10</v>
      </c>
      <c r="E12" s="23" t="s">
        <v>69</v>
      </c>
      <c r="F12" s="48">
        <v>10</v>
      </c>
      <c r="G12" s="23" t="s">
        <v>69</v>
      </c>
      <c r="H12" s="23" t="s">
        <v>69</v>
      </c>
      <c r="I12" s="8">
        <f t="shared" si="0"/>
        <v>10</v>
      </c>
    </row>
    <row r="13" spans="1:13" ht="31.5" customHeight="1" x14ac:dyDescent="0.25">
      <c r="A13" s="11"/>
      <c r="B13" s="22" t="s">
        <v>5</v>
      </c>
      <c r="C13" s="8" t="s">
        <v>19</v>
      </c>
      <c r="D13" s="13">
        <v>2</v>
      </c>
      <c r="E13" s="23" t="s">
        <v>69</v>
      </c>
      <c r="F13" s="48">
        <v>2</v>
      </c>
      <c r="G13" s="23" t="s">
        <v>69</v>
      </c>
      <c r="H13" s="23" t="s">
        <v>69</v>
      </c>
      <c r="I13" s="8">
        <f t="shared" si="0"/>
        <v>2</v>
      </c>
    </row>
    <row r="14" spans="1:13" ht="31.5" customHeight="1" x14ac:dyDescent="0.25">
      <c r="A14" s="11"/>
      <c r="B14" s="22" t="s">
        <v>6</v>
      </c>
      <c r="C14" s="8" t="s">
        <v>46</v>
      </c>
      <c r="D14" s="13">
        <v>71</v>
      </c>
      <c r="E14" s="43">
        <v>1</v>
      </c>
      <c r="F14" s="23" t="s">
        <v>69</v>
      </c>
      <c r="G14" s="48">
        <v>70</v>
      </c>
      <c r="H14" s="23" t="s">
        <v>69</v>
      </c>
      <c r="I14" s="8">
        <f t="shared" si="0"/>
        <v>71</v>
      </c>
    </row>
    <row r="15" spans="1:13" ht="31.5" customHeight="1" x14ac:dyDescent="0.25">
      <c r="A15" s="11"/>
      <c r="B15" s="22" t="s">
        <v>7</v>
      </c>
      <c r="C15" s="8" t="s">
        <v>47</v>
      </c>
      <c r="D15" s="13">
        <v>10</v>
      </c>
      <c r="E15" s="47">
        <v>1</v>
      </c>
      <c r="F15" s="45">
        <v>1</v>
      </c>
      <c r="G15" s="48">
        <v>7</v>
      </c>
      <c r="H15" s="23" t="s">
        <v>69</v>
      </c>
      <c r="I15" s="8">
        <f t="shared" si="0"/>
        <v>9</v>
      </c>
      <c r="L15">
        <v>2</v>
      </c>
    </row>
    <row r="16" spans="1:13" ht="31.5" customHeight="1" x14ac:dyDescent="0.25">
      <c r="A16" s="11"/>
      <c r="B16" s="22" t="s">
        <v>8</v>
      </c>
      <c r="C16" s="8" t="s">
        <v>20</v>
      </c>
      <c r="D16" s="13">
        <v>328</v>
      </c>
      <c r="E16" s="23" t="s">
        <v>69</v>
      </c>
      <c r="F16" s="23" t="s">
        <v>69</v>
      </c>
      <c r="G16" s="49">
        <v>328</v>
      </c>
      <c r="H16" s="23" t="s">
        <v>69</v>
      </c>
      <c r="I16" s="8">
        <f t="shared" si="0"/>
        <v>328</v>
      </c>
      <c r="M16">
        <v>254.8</v>
      </c>
    </row>
    <row r="17" spans="1:12" ht="31.5" customHeight="1" x14ac:dyDescent="0.25">
      <c r="A17" s="11"/>
      <c r="B17" s="22" t="s">
        <v>9</v>
      </c>
      <c r="C17" s="8"/>
      <c r="D17" s="13">
        <v>66</v>
      </c>
      <c r="E17" s="23" t="s">
        <v>69</v>
      </c>
      <c r="F17" s="23" t="s">
        <v>69</v>
      </c>
      <c r="G17" s="8">
        <v>66</v>
      </c>
      <c r="H17" s="23" t="s">
        <v>69</v>
      </c>
      <c r="I17" s="8">
        <f t="shared" si="0"/>
        <v>66</v>
      </c>
    </row>
    <row r="18" spans="1:12" ht="31.5" customHeight="1" x14ac:dyDescent="0.25">
      <c r="A18" s="11"/>
      <c r="B18" s="22" t="s">
        <v>10</v>
      </c>
      <c r="C18" s="8" t="s">
        <v>48</v>
      </c>
      <c r="D18" s="13">
        <v>25</v>
      </c>
      <c r="E18" s="23" t="s">
        <v>69</v>
      </c>
      <c r="F18" s="55">
        <v>25</v>
      </c>
      <c r="G18" s="23" t="s">
        <v>69</v>
      </c>
      <c r="H18" s="23" t="s">
        <v>69</v>
      </c>
      <c r="I18" s="8">
        <f t="shared" si="0"/>
        <v>25</v>
      </c>
    </row>
    <row r="19" spans="1:12" ht="31.5" customHeight="1" x14ac:dyDescent="0.25">
      <c r="A19" s="11"/>
      <c r="B19" s="34" t="s">
        <v>11</v>
      </c>
      <c r="C19" s="8" t="s">
        <v>49</v>
      </c>
      <c r="D19" s="8">
        <v>14</v>
      </c>
      <c r="E19" s="49">
        <v>1</v>
      </c>
      <c r="F19" s="49">
        <v>6</v>
      </c>
      <c r="G19" s="48">
        <v>7</v>
      </c>
      <c r="H19" s="23" t="s">
        <v>69</v>
      </c>
      <c r="I19" s="8">
        <f t="shared" si="0"/>
        <v>14</v>
      </c>
      <c r="J19" s="52"/>
      <c r="K19" s="51">
        <v>4</v>
      </c>
      <c r="L19" s="51">
        <v>14</v>
      </c>
    </row>
    <row r="20" spans="1:12" ht="31.5" customHeight="1" x14ac:dyDescent="0.25">
      <c r="A20" s="11"/>
      <c r="B20" s="35"/>
      <c r="C20" s="17" t="s">
        <v>75</v>
      </c>
      <c r="D20" s="8">
        <v>16</v>
      </c>
      <c r="E20" s="49">
        <v>2</v>
      </c>
      <c r="F20" s="49">
        <v>7</v>
      </c>
      <c r="G20" s="48">
        <v>7</v>
      </c>
      <c r="H20" s="23" t="s">
        <v>69</v>
      </c>
      <c r="I20" s="8">
        <f t="shared" si="0"/>
        <v>16</v>
      </c>
      <c r="J20" s="52"/>
      <c r="K20" s="51"/>
      <c r="L20" s="51"/>
    </row>
    <row r="21" spans="1:12" ht="31.5" customHeight="1" x14ac:dyDescent="0.25">
      <c r="A21" s="11"/>
      <c r="B21" s="22" t="s">
        <v>53</v>
      </c>
      <c r="C21" s="8" t="s">
        <v>50</v>
      </c>
      <c r="D21" s="13">
        <v>2</v>
      </c>
      <c r="E21" s="47">
        <v>2</v>
      </c>
      <c r="F21" s="23" t="s">
        <v>69</v>
      </c>
      <c r="G21" s="23" t="s">
        <v>69</v>
      </c>
      <c r="H21" s="23" t="s">
        <v>69</v>
      </c>
      <c r="I21" s="8">
        <f t="shared" si="0"/>
        <v>2</v>
      </c>
    </row>
    <row r="22" spans="1:12" ht="45.75" customHeight="1" x14ac:dyDescent="0.25">
      <c r="A22" s="11"/>
      <c r="B22" s="22" t="s">
        <v>12</v>
      </c>
      <c r="C22" s="8" t="s">
        <v>51</v>
      </c>
      <c r="D22" s="13">
        <v>3</v>
      </c>
      <c r="E22" s="23" t="s">
        <v>69</v>
      </c>
      <c r="F22" s="23">
        <v>9</v>
      </c>
      <c r="G22" s="23" t="s">
        <v>69</v>
      </c>
      <c r="H22" s="23" t="s">
        <v>69</v>
      </c>
      <c r="I22" s="8">
        <f t="shared" si="0"/>
        <v>9</v>
      </c>
    </row>
    <row r="23" spans="1:12" ht="45" x14ac:dyDescent="0.25">
      <c r="A23" s="11"/>
      <c r="B23" s="22" t="s">
        <v>78</v>
      </c>
      <c r="C23" s="8" t="s">
        <v>52</v>
      </c>
      <c r="D23" s="13">
        <v>108</v>
      </c>
      <c r="E23" s="13">
        <v>49</v>
      </c>
      <c r="F23" s="8">
        <v>8</v>
      </c>
      <c r="G23" s="23" t="s">
        <v>69</v>
      </c>
      <c r="H23" s="8">
        <f>18+18+7</f>
        <v>43</v>
      </c>
      <c r="I23" s="8">
        <f t="shared" si="0"/>
        <v>100</v>
      </c>
    </row>
    <row r="24" spans="1:12" ht="31.5" customHeight="1" x14ac:dyDescent="0.25">
      <c r="A24" s="11"/>
      <c r="B24" s="22" t="s">
        <v>79</v>
      </c>
      <c r="C24" s="8" t="s">
        <v>54</v>
      </c>
      <c r="D24" s="13">
        <v>4</v>
      </c>
      <c r="E24" s="13">
        <v>4</v>
      </c>
      <c r="F24" s="23" t="s">
        <v>69</v>
      </c>
      <c r="G24" s="23" t="s">
        <v>69</v>
      </c>
      <c r="H24" s="8">
        <v>2</v>
      </c>
      <c r="I24" s="8">
        <f t="shared" si="0"/>
        <v>6</v>
      </c>
    </row>
    <row r="25" spans="1:12" ht="31.5" customHeight="1" x14ac:dyDescent="0.25">
      <c r="A25" s="11"/>
      <c r="B25" s="22" t="s">
        <v>80</v>
      </c>
      <c r="C25" s="8" t="s">
        <v>55</v>
      </c>
      <c r="D25" s="13">
        <v>33</v>
      </c>
      <c r="E25" s="23" t="s">
        <v>69</v>
      </c>
      <c r="F25" s="8">
        <v>7</v>
      </c>
      <c r="G25" s="8">
        <v>21</v>
      </c>
      <c r="H25" s="23" t="s">
        <v>69</v>
      </c>
      <c r="I25" s="8">
        <f t="shared" si="0"/>
        <v>28</v>
      </c>
    </row>
    <row r="26" spans="1:12" ht="31.5" customHeight="1" x14ac:dyDescent="0.25">
      <c r="A26" s="11"/>
      <c r="B26" s="22" t="s">
        <v>81</v>
      </c>
      <c r="C26" s="8" t="s">
        <v>54</v>
      </c>
      <c r="D26" s="13">
        <v>0</v>
      </c>
      <c r="E26" s="23" t="s">
        <v>69</v>
      </c>
      <c r="F26" s="23" t="s">
        <v>69</v>
      </c>
      <c r="G26" s="23" t="s">
        <v>69</v>
      </c>
      <c r="H26" s="23" t="s">
        <v>69</v>
      </c>
      <c r="I26" s="8">
        <f t="shared" si="0"/>
        <v>0</v>
      </c>
    </row>
    <row r="27" spans="1:12" ht="31.5" customHeight="1" x14ac:dyDescent="0.25">
      <c r="A27" s="11"/>
      <c r="B27" s="22" t="s">
        <v>82</v>
      </c>
      <c r="C27" s="8" t="s">
        <v>55</v>
      </c>
      <c r="D27" s="13">
        <v>0</v>
      </c>
      <c r="E27" s="23" t="s">
        <v>69</v>
      </c>
      <c r="F27" s="23" t="s">
        <v>69</v>
      </c>
      <c r="G27" s="23" t="s">
        <v>69</v>
      </c>
      <c r="H27" s="23" t="s">
        <v>69</v>
      </c>
      <c r="I27" s="8">
        <f t="shared" si="0"/>
        <v>0</v>
      </c>
    </row>
    <row r="28" spans="1:12" ht="31.5" customHeight="1" x14ac:dyDescent="0.25">
      <c r="A28" s="11"/>
      <c r="B28" s="22" t="s">
        <v>83</v>
      </c>
      <c r="C28" s="8" t="s">
        <v>56</v>
      </c>
      <c r="D28" s="13">
        <v>14</v>
      </c>
      <c r="E28" s="23" t="s">
        <v>69</v>
      </c>
      <c r="F28" s="23" t="s">
        <v>69</v>
      </c>
      <c r="G28" s="23">
        <v>14</v>
      </c>
      <c r="H28" s="23" t="s">
        <v>69</v>
      </c>
      <c r="I28" s="8">
        <f t="shared" si="0"/>
        <v>14</v>
      </c>
    </row>
    <row r="29" spans="1:12" ht="31.5" customHeight="1" x14ac:dyDescent="0.25">
      <c r="A29" s="11"/>
      <c r="B29" s="22" t="s">
        <v>84</v>
      </c>
      <c r="C29" s="8" t="s">
        <v>57</v>
      </c>
      <c r="D29" s="13">
        <v>7</v>
      </c>
      <c r="E29" s="23" t="s">
        <v>69</v>
      </c>
      <c r="F29" s="23" t="s">
        <v>69</v>
      </c>
      <c r="G29" s="23">
        <v>7</v>
      </c>
      <c r="H29" s="23" t="s">
        <v>69</v>
      </c>
      <c r="I29" s="8">
        <f t="shared" si="0"/>
        <v>7</v>
      </c>
    </row>
    <row r="30" spans="1:12" ht="31.5" customHeight="1" x14ac:dyDescent="0.25">
      <c r="A30" s="11"/>
      <c r="B30" s="22" t="s">
        <v>13</v>
      </c>
      <c r="C30" s="8" t="s">
        <v>58</v>
      </c>
      <c r="D30" s="13">
        <v>49</v>
      </c>
      <c r="E30" s="23" t="s">
        <v>69</v>
      </c>
      <c r="F30" s="23" t="s">
        <v>69</v>
      </c>
      <c r="G30" s="8">
        <v>49</v>
      </c>
      <c r="H30" s="23" t="s">
        <v>69</v>
      </c>
      <c r="I30" s="8">
        <f t="shared" si="0"/>
        <v>49</v>
      </c>
    </row>
  </sheetData>
  <mergeCells count="18">
    <mergeCell ref="J19:J20"/>
    <mergeCell ref="L5:L6"/>
    <mergeCell ref="L19:L20"/>
    <mergeCell ref="K19:K20"/>
    <mergeCell ref="M3:M4"/>
    <mergeCell ref="M5:M6"/>
    <mergeCell ref="J5:J6"/>
    <mergeCell ref="B7:B8"/>
    <mergeCell ref="D7:D8"/>
    <mergeCell ref="B9:B10"/>
    <mergeCell ref="D9:D10"/>
    <mergeCell ref="B19:B20"/>
    <mergeCell ref="I1:I2"/>
    <mergeCell ref="B2:D2"/>
    <mergeCell ref="B3:B4"/>
    <mergeCell ref="D3:D4"/>
    <mergeCell ref="B5:B6"/>
    <mergeCell ref="D5:D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6.2.1</vt:lpstr>
      <vt:lpstr>6.2.2</vt:lpstr>
      <vt:lpstr>6.2.3</vt:lpstr>
      <vt:lpstr>6.2.4</vt:lpstr>
      <vt:lpstr>'6.2.1'!Область_печати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Богомолов Ярослав Игоревич</dc:creator>
  <cp:lastModifiedBy>Мурад</cp:lastModifiedBy>
  <dcterms:created xsi:type="dcterms:W3CDTF">2025-11-13T08:53:01Z</dcterms:created>
  <dcterms:modified xsi:type="dcterms:W3CDTF">2026-02-17T15:59:30Z</dcterms:modified>
</cp:coreProperties>
</file>