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ИТОГ" sheetId="1" r:id="rId4"/>
    <sheet state="visible" name="ИРД" sheetId="2" r:id="rId5"/>
    <sheet state="visible" name="ТЭПы" sheetId="3" r:id="rId6"/>
    <sheet state="visible" name="ТИП" sheetId="4" r:id="rId7"/>
    <sheet state="visible" name="1+ТЕХ+КР" sheetId="5" r:id="rId8"/>
    <sheet state="visible" name="ПОДЗ" sheetId="6" r:id="rId9"/>
    <sheet state="visible" name="КОНСТР" sheetId="7" r:id="rId10"/>
    <sheet state="visible" name="ГЕНПЛАН" sheetId="8" r:id="rId11"/>
    <sheet state="visible" name="!" sheetId="9" r:id="rId12"/>
  </sheets>
  <definedNames>
    <definedName hidden="1" localSheetId="3" name="_xlnm._FilterDatabase">'ТИП'!$A$2:$I$180</definedName>
    <definedName hidden="1" localSheetId="4" name="_xlnm._FilterDatabase">'1+ТЕХ+КР'!$A$2:$I$100</definedName>
    <definedName hidden="1" localSheetId="5" name="_xlnm._FilterDatabase">'ПОДЗ'!$A$2:$I$87</definedName>
    <definedName hidden="1" localSheetId="6" name="_xlnm._FilterDatabase">'КОНСТР'!$A$2:$H$39</definedName>
    <definedName hidden="1" localSheetId="7" name="_xlnm._FilterDatabase">'ГЕНПЛАН'!$A$2:$H$75</definedName>
    <definedName hidden="1" localSheetId="3" name="Z_81E06355_CDBF_4C7A_9722_68DF7727A12F_.wvu.FilterData">'ТИП'!$A$1:$I$169</definedName>
    <definedName hidden="1" localSheetId="4" name="Z_81E06355_CDBF_4C7A_9722_68DF7727A12F_.wvu.FilterData">'1+ТЕХ+КР'!$A$1:$I$100</definedName>
  </definedNames>
  <calcPr/>
  <customWorkbookViews>
    <customWorkbookView activeSheetId="0" maximized="1" windowHeight="0" windowWidth="0" guid="{81E06355-CDBF-4C7A-9722-68DF7727A12F}" name="Фильтр 1"/>
  </customWorkbookViews>
</workbook>
</file>

<file path=xl/sharedStrings.xml><?xml version="1.0" encoding="utf-8"?>
<sst xmlns="http://schemas.openxmlformats.org/spreadsheetml/2006/main" count="2365" uniqueCount="911">
  <si>
    <t>ОКРУГ</t>
  </si>
  <si>
    <t>РАЙОН</t>
  </si>
  <si>
    <t>МИКРОРАЙОН или КВАРТАЛ</t>
  </si>
  <si>
    <t>ЗОНА по ППТ</t>
  </si>
  <si>
    <t>УЛИЦА по ГПЗУ</t>
  </si>
  <si>
    <t>№ ДОМА по ГПЗУ</t>
  </si>
  <si>
    <t xml:space="preserve">ДОП. </t>
  </si>
  <si>
    <t>Наименование объекта по договору</t>
  </si>
  <si>
    <t>Ход проверки:</t>
  </si>
  <si>
    <t>№ итерации</t>
  </si>
  <si>
    <t>Дата</t>
  </si>
  <si>
    <t>Объем проверки</t>
  </si>
  <si>
    <t>Результаты проверки АПР по чек-листам МФС:</t>
  </si>
  <si>
    <t>Чек-лист МФС</t>
  </si>
  <si>
    <t>Всего</t>
  </si>
  <si>
    <t>ДА</t>
  </si>
  <si>
    <t>НЕТ</t>
  </si>
  <si>
    <t>Отсутствует</t>
  </si>
  <si>
    <t>Не применяется</t>
  </si>
  <si>
    <t>Согласовано с МФР</t>
  </si>
  <si>
    <t>Не отвеченные</t>
  </si>
  <si>
    <t>ТИПОВОЙ ЭТАЖ</t>
  </si>
  <si>
    <t>1 ЭТАЖ</t>
  </si>
  <si>
    <t>ПОДЗЕМНЫЙ ЭТАЖ</t>
  </si>
  <si>
    <t>ГЕНПЛАН</t>
  </si>
  <si>
    <t>КОНСТРУКТИВ</t>
  </si>
  <si>
    <t>ИТОГО</t>
  </si>
  <si>
    <t>Результаты проверки АПР по чек-листам и замечаниям МФР:</t>
  </si>
  <si>
    <t>Чек-лист МФР 1 этапа</t>
  </si>
  <si>
    <t>Чек-лист МФР 2 этапа</t>
  </si>
  <si>
    <t>Замечания МФР</t>
  </si>
  <si>
    <t>Что необходимо учесть и предусмотреть при разработке ПД:</t>
  </si>
  <si>
    <t>заполняется в случае, если работы по разработке АПР уже завершены</t>
  </si>
  <si>
    <t>Требования НД</t>
  </si>
  <si>
    <t>ГП</t>
  </si>
  <si>
    <t>Рекомендации МФР</t>
  </si>
  <si>
    <t>АР</t>
  </si>
  <si>
    <t>ПИК-стандарт</t>
  </si>
  <si>
    <t>КР</t>
  </si>
  <si>
    <t>МФС</t>
  </si>
  <si>
    <t>ИОС</t>
  </si>
  <si>
    <t>Исходные данные:</t>
  </si>
  <si>
    <t>Обозначение</t>
  </si>
  <si>
    <t>Примечание</t>
  </si>
  <si>
    <t>Постановление правительства</t>
  </si>
  <si>
    <t>Техническое задание (приложение к договору генподряда)</t>
  </si>
  <si>
    <t>Задание на проектирование</t>
  </si>
  <si>
    <t>Квартирография</t>
  </si>
  <si>
    <t>Проект планировки территории</t>
  </si>
  <si>
    <t>Постановлением Правительства
Москвы от 18 августа 2020 № 1331-ПП. «Об утверждении
проекта планировки территории по адресу: Сиреневый
бульвар, вл.4 района Измайлово города Москвы»,</t>
  </si>
  <si>
    <t>Градостроительный план ЗУ</t>
  </si>
  <si>
    <t>Облик реновации (фасадные решения)</t>
  </si>
  <si>
    <t>Прочие</t>
  </si>
  <si>
    <t>Наименование</t>
  </si>
  <si>
    <t>Об.</t>
  </si>
  <si>
    <t>Ед. изм</t>
  </si>
  <si>
    <t>Значение</t>
  </si>
  <si>
    <t>в том числе</t>
  </si>
  <si>
    <t>К1</t>
  </si>
  <si>
    <t>К2</t>
  </si>
  <si>
    <t>К3</t>
  </si>
  <si>
    <r>
      <rPr>
        <rFont val="Times New Roman"/>
        <b/>
        <color rgb="FF000000"/>
        <sz val="12.0"/>
      </rPr>
      <t>Общая площадь квартир</t>
    </r>
    <r>
      <rPr>
        <rFont val="Times New Roman"/>
        <color rgb="FF000000"/>
        <sz val="12.0"/>
      </rPr>
      <t xml:space="preserve">
</t>
    </r>
    <r>
      <rPr>
        <rFont val="Times New Roman"/>
        <i/>
        <color rgb="FF000000"/>
        <sz val="12.0"/>
      </rPr>
      <t>(сумма площадей отапливаемых комнат и помещений квартир, а также
неотапливаемых (летних) помещений, определяемых согласно СП 54.13330.2022]</t>
    </r>
    <r>
      <rPr>
        <rFont val="Times New Roman"/>
        <color rgb="FF000000"/>
        <sz val="12.0"/>
      </rPr>
      <t>.</t>
    </r>
  </si>
  <si>
    <t>Sкв</t>
  </si>
  <si>
    <t>м2</t>
  </si>
  <si>
    <t>от 11.03.2024</t>
  </si>
  <si>
    <t>Общая площадь нежилых помещений 1 этажа (БКТ, ЦИН, ОДС)</t>
  </si>
  <si>
    <t>Sбкт</t>
  </si>
  <si>
    <t>Суммарная поэтажная площадь 1 этажа в габаритах наружных стен</t>
  </si>
  <si>
    <t>Sспп1</t>
  </si>
  <si>
    <r>
      <rPr>
        <rFont val="Times New Roman"/>
        <b/>
        <color rgb="FF000000"/>
        <sz val="12.0"/>
      </rPr>
      <t xml:space="preserve">Общая площадь наземной части здания </t>
    </r>
    <r>
      <rPr>
        <rFont val="Times New Roman"/>
        <color rgb="FF000000"/>
        <sz val="12.0"/>
      </rPr>
      <t xml:space="preserve">
</t>
    </r>
    <r>
      <rPr>
        <rFont val="Times New Roman"/>
        <i/>
        <color rgb="FF000000"/>
        <sz val="12.0"/>
      </rPr>
      <t>(сумма площадей этажей за исключением подземных, измеряемая между внутренними поверхностями наружных стен на уровне пола, с учётом (в пределах только одного этажа) лифтовых и других шахт)</t>
    </r>
  </si>
  <si>
    <t>Sобщ</t>
  </si>
  <si>
    <r>
      <rPr>
        <rFont val="Times New Roman"/>
        <b/>
        <color rgb="FF000000"/>
        <sz val="12.0"/>
      </rPr>
      <t xml:space="preserve">К общ.
</t>
    </r>
    <r>
      <rPr>
        <rFont val="Times New Roman"/>
        <b val="0"/>
        <i/>
        <color rgb="FF000000"/>
        <sz val="12.0"/>
      </rPr>
      <t>(Коэффициент выхода полезной площади от общей наземной площади)</t>
    </r>
  </si>
  <si>
    <t>Кобщ=(Sкв+Sбкт)/Sобщ.</t>
  </si>
  <si>
    <t>См. №ФР-11-35435/23 от 05.09.2023</t>
  </si>
  <si>
    <t>Кж</t>
  </si>
  <si>
    <t>Кж=Sкв/Sобщ</t>
  </si>
  <si>
    <t>Кэт</t>
  </si>
  <si>
    <t>Кэт=Sкв/(Sобщ-Sспп1)</t>
  </si>
  <si>
    <t>ИТОГ</t>
  </si>
  <si>
    <t>№</t>
  </si>
  <si>
    <t>Требования к проектным решениям</t>
  </si>
  <si>
    <t>СТАТУС</t>
  </si>
  <si>
    <t>Комментарий</t>
  </si>
  <si>
    <t>Ссылка на требование</t>
  </si>
  <si>
    <t>Ответ разработчика</t>
  </si>
  <si>
    <t>Обоснование необходимости требования</t>
  </si>
  <si>
    <t>Специалист, заполняющий позицию</t>
  </si>
  <si>
    <t>ВСЕГО</t>
  </si>
  <si>
    <t>НД</t>
  </si>
  <si>
    <t>ОТСУТСТВУЕТ</t>
  </si>
  <si>
    <t>МФР</t>
  </si>
  <si>
    <t>НЕ ПРИМЕНЯЕТСЯ</t>
  </si>
  <si>
    <t>ПИК</t>
  </si>
  <si>
    <t>НЕ ОТВЕЧЕННЫЕ</t>
  </si>
  <si>
    <t>ОБЩИЕ</t>
  </si>
  <si>
    <t>Габариты и площади помещений указаны с учетом отделки.</t>
  </si>
  <si>
    <t>На планах показаны конструктивные элементы здания 
(на планах несущие монолитные конструкции показаны отличающейся штриховкой)</t>
  </si>
  <si>
    <r>
      <rPr>
        <rFont val="&quot;Times New Roman&quot;"/>
        <color rgb="FF000000"/>
        <sz val="12.0"/>
      </rPr>
      <t xml:space="preserve">принято
</t>
    </r>
    <r>
      <rPr>
        <rFont val="&quot;Times New Roman&quot;"/>
        <color rgb="FF000000"/>
        <sz val="12.0"/>
      </rPr>
      <t>Добавлены размеры кирпича, утеплителя.240227</t>
    </r>
  </si>
  <si>
    <t>Межэтажное расстояние между типовыми этажами = 3000 мм</t>
  </si>
  <si>
    <t>Унификация, связанная с габаритами навесных панелей и сборных лестничных маршей с учетом требований МФР. Рекомендации по проектированию от 03.12.2020, стр 16</t>
  </si>
  <si>
    <t>Толщина стен предусмотрена не менее:</t>
  </si>
  <si>
    <t xml:space="preserve">- 220 мм (10отделка+200монолит+10отделка)
(подтверждено расчетом конструктивной модели) 
или 
240 мм (10отделка+220монолит+10отделка)
(без подтверждения расчетом) межквартирные монолитные стены, перпендикулярные фасадам, выполняющими функцию диафрагм </t>
  </si>
  <si>
    <r>
      <rPr>
        <rFont val="Times New Roman"/>
        <color rgb="FF0000FF"/>
        <sz val="9.0"/>
      </rPr>
      <t>2024.02.05 Зайцева М.С.: на АПР согласована стена в 200 мм монолит. На ПД необходимо актуализировать с учетом расчета и конструктивной модели</t>
    </r>
    <r>
      <rPr>
        <rFont val="Times New Roman"/>
        <color rgb="FF000000"/>
        <sz val="9.0"/>
      </rPr>
      <t xml:space="preserve">.  </t>
    </r>
  </si>
  <si>
    <t>Правила проектирования. Внутренние ненесущие стены и перегородки. Толщины, состав, описание. 09.08.2021</t>
  </si>
  <si>
    <t>Не принято. Расчет строительных конструкций производится на стадии ПД</t>
  </si>
  <si>
    <t xml:space="preserve">Для оптимизации технических решений и строительно -монтажных работ </t>
  </si>
  <si>
    <t xml:space="preserve">-220 мм (10отделка+200монолит+10отделка)
межквартирные монолитные прямолинейные (длина более 2,0 м) участки стен, не являющиеся диафрагмами, в том числе на участках между квартирой и МОП или шахтой </t>
  </si>
  <si>
    <t>Подтверждение сечения конструкции 200 мм подтверждается на стадии ПД статическим расчетом. Без расчет может быть принято сечение 240 мм</t>
  </si>
  <si>
    <t xml:space="preserve">- 290мм (20отделка+250газоблок+20отделка) межквартирные стены из газобетонного блока плотностью Д600 на криволинейных участках (длина прямого участка менее 2,0 м) , в том числе на участках между квартирой и МОП или шахтой </t>
  </si>
  <si>
    <t>Правила проектирования. Внутренние ненесущие стены и перегородки. Толщины, состав, описание. 09.08.2021мп</t>
  </si>
  <si>
    <t>С учетом пирога: 250 мм газоблок и по 20 мм отделки получается итоговое значение 290 мм</t>
  </si>
  <si>
    <t>- 220 мм (200газоблок + 20 отделка) наружные (ограждающая самонесущая стена из газобетонного блока плотностью Д600, без утепления, в случае панельного фасада толщина стены между квартирой и лоджией)</t>
  </si>
  <si>
    <t>принято</t>
  </si>
  <si>
    <t>- 120мм (10отделка +100плита+10отделка) межкомнатные стены из пазогребневой плиты</t>
  </si>
  <si>
    <t>Отделка ПГП принята по типовому альбому АР20v3 ЖД-ТА-РЕН-ОП для жилых комнат (ОС-37) 10 мм штукатурка+ 2 мм Шпатлевка.</t>
  </si>
  <si>
    <t xml:space="preserve">- 120мм (100плита +20отделка) 
перегородка между СТМ и жилой комнатой </t>
  </si>
  <si>
    <t>Отделка ПГП принята по типовому альбому АР20v3 ЖД-ТА-РЕН-ОП  для жилых комнат (ОС-38) 17 мм штукатурка+ 2 мм Шпатлевка.</t>
  </si>
  <si>
    <t>Для многосекционных жилых домов  приведены отдельные листы с планами секций</t>
  </si>
  <si>
    <t>ГОСТ Р 21.101-2020,
 п. 5.5.11</t>
  </si>
  <si>
    <t xml:space="preserve">Необходимо для оценки эффективности планировочных решений отдельной секции, чтобы сохранять удачные секции и избавляться от неудачных </t>
  </si>
  <si>
    <t>Для каждой квартиры указан маркер, сорержащий</t>
  </si>
  <si>
    <t>- тип квартиры по квартирографии</t>
  </si>
  <si>
    <t>- номер квартиры по плану</t>
  </si>
  <si>
    <t>- жилую площадь (общую площадь жилых комнат)</t>
  </si>
  <si>
    <t>- общую площадь квартиры без летних помещений</t>
  </si>
  <si>
    <t>- общую приведенную площадь квартиры (летние помещения с коэффициентами 0,5 для лоджии, 0,3 для балкона)</t>
  </si>
  <si>
    <t>- общую площадь квартиры с летними помещениями</t>
  </si>
  <si>
    <t>На плане этажа (секции) в  экспликации приведены площади:</t>
  </si>
  <si>
    <r>
      <rPr>
        <rFont val="Times New Roman"/>
        <b/>
        <color rgb="FF000000"/>
        <sz val="12.0"/>
      </rPr>
      <t xml:space="preserve">По всем </t>
    </r>
    <r>
      <rPr>
        <rFont val="Times New Roman"/>
        <color rgb="FF000000"/>
        <sz val="12.0"/>
      </rPr>
      <t>Секциям предоставлены</t>
    </r>
    <r>
      <rPr>
        <rFont val="Times New Roman"/>
        <b/>
        <color rgb="FF000000"/>
        <sz val="12.0"/>
      </rPr>
      <t xml:space="preserve"> только</t>
    </r>
    <r>
      <rPr>
        <rFont val="Times New Roman"/>
        <color rgb="FF000000"/>
        <sz val="12.0"/>
      </rPr>
      <t xml:space="preserve"> планы 2-го этажа..                                                                                                               </t>
    </r>
    <r>
      <rPr>
        <rFont val="Times New Roman"/>
        <b/>
        <color rgb="FF000000"/>
        <sz val="12.0"/>
      </rPr>
      <t>Необходимо</t>
    </r>
    <r>
      <rPr>
        <rFont val="Times New Roman"/>
        <color rgb="FF000000"/>
        <sz val="12.0"/>
      </rPr>
      <t xml:space="preserve"> предоставить планы </t>
    </r>
    <r>
      <rPr>
        <rFont val="Times New Roman"/>
        <b/>
        <color rgb="FF000000"/>
        <sz val="12.0"/>
      </rPr>
      <t xml:space="preserve">Типового </t>
    </r>
    <r>
      <rPr>
        <rFont val="Times New Roman"/>
        <color rgb="FF000000"/>
        <sz val="12.0"/>
      </rPr>
      <t>этажа, с указанием</t>
    </r>
    <r>
      <rPr>
        <rFont val="Times New Roman"/>
        <b/>
        <color rgb="FF000000"/>
        <sz val="12.0"/>
      </rPr>
      <t xml:space="preserve"> разной этажности</t>
    </r>
    <r>
      <rPr>
        <rFont val="Times New Roman"/>
        <color rgb="FF000000"/>
        <sz val="12.0"/>
      </rPr>
      <t xml:space="preserve"> Секции.</t>
    </r>
  </si>
  <si>
    <t>- квартир (жилая, общая, общая приведенная, общая с летними помещениями, Sкв)</t>
  </si>
  <si>
    <t>ГОСТ 21.501-2018, Прилож. А Форма 2</t>
  </si>
  <si>
    <t xml:space="preserve">Для проверки соответствия площадных показателей квартир заданию МФР </t>
  </si>
  <si>
    <t>- общая для всех квартир на этаже (секции), Sкв.общ</t>
  </si>
  <si>
    <t>Для проверки выбора решения по устройству лестничной клетки</t>
  </si>
  <si>
    <t>- МОП</t>
  </si>
  <si>
    <t xml:space="preserve">Для расчета экономического показателя эффективности планировочных решений </t>
  </si>
  <si>
    <t>- общая для этажа (секции) Sэт</t>
  </si>
  <si>
    <t xml:space="preserve">- площадь этажа (секции) в габаритах наружных стен </t>
  </si>
  <si>
    <t>Необходимо для возможности контроля и последующей проверке расчетов подрядчика соблюдения ограничений ГПЗУ</t>
  </si>
  <si>
    <t>Приведен коэффициент выхода площади квартир с этажа (этажа секции) Кэфф=Sкв.общ/Sэт, значение Кэфф не менее 0,75</t>
  </si>
  <si>
    <t>Отсутствуют</t>
  </si>
  <si>
    <t>№ФР-11-35435/23-12 от 31.10.2023</t>
  </si>
  <si>
    <t>В соответствии с переданной ГП МФС квартирографий обеспечить коэф 0,75 не представляется возможным (необходимо согласование с МФР)</t>
  </si>
  <si>
    <t>Коэфф. Необходимо проговорить с МФР.</t>
  </si>
  <si>
    <t>На планах этажей изображена общая схема объекта (контур надземной и подземной частей). На схеме выделен участок отображаемого плата, показаны номера секций и их этажность</t>
  </si>
  <si>
    <t>Для удобства чтения чертежа</t>
  </si>
  <si>
    <t>Оси объекта показаны и пронумерованы  в соответствии с требованиями НД</t>
  </si>
  <si>
    <t>ГОСТ Р 21.101-2020,
 п. 5.3</t>
  </si>
  <si>
    <t>Примененные на объекте светопрозрачные конструкции (окна, двери, витражи остекления лоджий, МОП, БКТ)  соответствуют  ПИК-стандарт в части номенклатуры, размеров, узлов примыканий и сопряжений и т.д.</t>
  </si>
  <si>
    <t>файл DWG получен, замечания прописаны в ЧЛ.</t>
  </si>
  <si>
    <t>ЖД-ТА-РЕН-АР-ВКЛ, 
ЖД-ТА-РЕН-АР-В.ПБ,
ЖД-ТА-РЕН-АР-ПЭ, 
ЖД-ТА-РЕН-АР-В.ПЭ.ВГ</t>
  </si>
  <si>
    <t>Маркировочный план светопрозрачных конструкций предоставлен.</t>
  </si>
  <si>
    <t>Необходимо на стадии АПР использовать типовые СПК от ПИК, чтобы на последующей стадии при разработке фасадных решений не допускать нестыковок в конструкциях и некорректного отображения фасадов , в том числе для АГР. Также позволяет избежать нетиповых дорогих или сложых решений, трудно реализуемых на панельных фасадах</t>
  </si>
  <si>
    <t>Типы наружных стен, покрытий,  применяемые для отделки материалы выполнены в соответствиим с ПИК-стандарт</t>
  </si>
  <si>
    <t>ЖД-ТА-РЕН-АР-НК.С</t>
  </si>
  <si>
    <t>Прописаны. На данном этапе предварительные типы ограждающих конструкций и кровель замаркированы на разрезах и плане кровли.</t>
  </si>
  <si>
    <t>На планах показаны радиаторы отопления. Расположение радиаторов учитывает габаритные размеры помещений, расположение дверных и оконных проемов, а также типы  применяемых шкаф-пакетов</t>
  </si>
  <si>
    <t>Для проверки  обеспечения минимальных размеров помещений с учетом размещения в них отопительных приборов</t>
  </si>
  <si>
    <t>Радиаторы условно добавлены на планы АР. 240228</t>
  </si>
  <si>
    <t>МОП</t>
  </si>
  <si>
    <t>Внеквартирные коридоры  не имеют выступающих конструкций, в том числе ограждений инженерных коммуникаций</t>
  </si>
  <si>
    <t>МФР. Рекомендации по проектированию от 03.12.2020, стр. 16</t>
  </si>
  <si>
    <t>На типовом этаже размещено не более 6 входных дверей квартир в одном внеквартирном коридоре, при этом общее количество квартир не превышает 8 шт. на этаже здания 
(на этаже секции).</t>
  </si>
  <si>
    <t>Требование как правило для секционных компоновок, в башнях возможно количество квартир более, чем 8</t>
  </si>
  <si>
    <t>Открывание дверей квартир осуществляется наружу в сторону пути эвакуации</t>
  </si>
  <si>
    <t>за счет 180 гр.откр.</t>
  </si>
  <si>
    <t>МФР. Рекомендации по проектированию от 03.12.2020, стр 10</t>
  </si>
  <si>
    <t xml:space="preserve">Предусмотрено и показано открывание двери квартиры на угол 180 гр. кроме дверей, расположенных в торцах межквартирного коридора </t>
  </si>
  <si>
    <t>Новое требование</t>
  </si>
  <si>
    <r>
      <rPr>
        <rFont val="Times New Roman"/>
        <color rgb="FF000000"/>
        <sz val="12.0"/>
      </rPr>
      <t xml:space="preserve">Ширина внеквартирных коридоров с учетом отделки, как правило, </t>
    </r>
    <r>
      <rPr>
        <rFont val="Times New Roman"/>
        <color rgb="FF000000"/>
        <sz val="12.0"/>
      </rPr>
      <t xml:space="preserve">не менее 1,46м </t>
    </r>
    <r>
      <rPr>
        <rFont val="Times New Roman"/>
        <color rgb="FF000000"/>
        <sz val="12.0"/>
      </rPr>
      <t>с организацией разъездов (карманов) для кресел-колясок длиной не менее 2 м при общей с коридором ширине не менее 1,86 м в пределах прямой видимости следующего кармана. В отдельных случаях допускается ширина коридора 1,86 м</t>
    </r>
  </si>
  <si>
    <t>Оптимизация планипровочных решений с учетом требований
СП 59.13330.2020, п. 6.2.1, только для №815-ПП;
с учетом 
СП 1.13130,2020, п. 6.1.19, 
СП 70.13330.2012 в ред. 30.12.2020, п. 5.18.3</t>
  </si>
  <si>
    <t>Величина 0,06 м (6 см) принята в качестве запаса для обеспечения нормативной ширины коридора не менее 1,4 м или 1,8 м с учетом максимально возможного отклонения  бетонных конструкций с выравниванием штукатурным слоем, толщиной не менее 10 мм</t>
  </si>
  <si>
    <t>На каждом из этажей в МОП предусмотрена и показана пожаробезопасная зона МГН, площадь которой подтверждена расчетом (на плане обозначена штриховкой и образмерена)</t>
  </si>
  <si>
    <t>СП 1.13130.2020, п.9.2.5;
СП 59.13330.2020, п. 6.2.25, 6.2.26;
Приказ МЧС РФ от 30.06.2009 №382 в ред от 02.12.2015</t>
  </si>
  <si>
    <t>Для ствола мусоропровода предусмотрено отдельное помещение</t>
  </si>
  <si>
    <t>В соответствии с письмом №ФР-11-35435/23 от 05.09.2023</t>
  </si>
  <si>
    <t>МФР, Рекомендации по проектированию от 03.12.2020, стр. 14;
Только для объектов по ПП985, в которых остается мусоропровод (см. перечень)</t>
  </si>
  <si>
    <t>При наличии стены между квартирой и лестницей, для звукоизоляции, предусмотрен утеплитель со стороны лестницы, толщиной не менее 100 мм. Для лестниц Н1 и Н2. Меньшей толщины только при предоставлении расчета по звукоизоляции.</t>
  </si>
  <si>
    <t>МФР. Рекомендации по проектированию от 03.12.2020, стр. 10, 
новые требования МФР</t>
  </si>
  <si>
    <t>Принято</t>
  </si>
  <si>
    <t>Для лестниц Н1 и Н2</t>
  </si>
  <si>
    <t>Отсутствуют общие стены между
 помещениями квартир и:</t>
  </si>
  <si>
    <t>- лифтовыми шахтами</t>
  </si>
  <si>
    <t>СанПиН 2.1.3684-21, п. 137;
МФР. Рекомендации по проектированию от 03.12.2020</t>
  </si>
  <si>
    <t>- помещениями ствола мусоропроводов</t>
  </si>
  <si>
    <t>СанПиН 2.1.3684-21, п. 137;
МФР, Рекомендации по проектированию от 03.12.2020, стр. 14;
Только для объектов по ПП985, в которых остается мусоропровод (см. перечень)</t>
  </si>
  <si>
    <t>Для этажа (секции) предусмотрено:</t>
  </si>
  <si>
    <t>- одна лестничная клетка если высота верхнего этажа не более 28 м и площадь квартир на этаже (секции) с учетом площади балконов и лоджий не превышает 550 м2</t>
  </si>
  <si>
    <t>СП 1.13130.2020,
п 6.1.1</t>
  </si>
  <si>
    <t>Проверка правильности выбора типа ЛК в зависимости от этажности и общей площади квартир на этаже</t>
  </si>
  <si>
    <t>- одна лестничная клетка если высота верхнего этажа не более 50 м и площадь квартир на этаже (секции) с учетом площади балконов и лоджий не превышает 500 м2 с учетом доп. требований ПБ к планировочным решениям</t>
  </si>
  <si>
    <t>СП 1.13130.2020, 
п 6.1.3</t>
  </si>
  <si>
    <t>- одна незадымляемая лестничная клетка типа Н1 если высота верхнего этажа более 28 м (до 75 м) и площадь квартир на этаже (секции) с учетом площади балконов и лоджий не превышает 550 м2</t>
  </si>
  <si>
    <t>СП 1.13130.2020, 
п 6.1.1</t>
  </si>
  <si>
    <t>Для оптимизации планировочных решений и повышения К эфф</t>
  </si>
  <si>
    <t>- одна незадымляемая лестничная клетка типа Н2 или Н3, если высота верхнего этажа не более 75 м и площадь квартир на этаже (секции) с учетом площади балконов и лоджий не превышает 550 м2</t>
  </si>
  <si>
    <r>
      <rPr>
        <rFont val="Times New Roman"/>
        <color rgb="FF000000"/>
        <sz val="12.0"/>
      </rPr>
      <t>При изменении высоты по ГПЗУ до</t>
    </r>
    <r>
      <rPr>
        <rFont val="Times New Roman"/>
        <b/>
        <color rgb="FF000000"/>
        <sz val="12.0"/>
      </rPr>
      <t xml:space="preserve"> 80 м - необходимо отследить.</t>
    </r>
  </si>
  <si>
    <t>Письмо №ФР-11-35435/23 от 05.09.2023</t>
  </si>
  <si>
    <t>- две лестничные клетки при площади квартир на этаже (секции)  с учетом площади балконов и лоджий превышает 550 м2</t>
  </si>
  <si>
    <t>- одна незадымляемая лестничная клетка типа Н2 или Н3, если высота верхнего этажа более 75 м и площадь этажа (секции) с учетом площади балконов и лоджий не превышает 550 м2</t>
  </si>
  <si>
    <t>СП 477.1325800.2020, п. 5.15</t>
  </si>
  <si>
    <t>Для высотных зданий</t>
  </si>
  <si>
    <t>- две незадымляемые  лестничные клетки типа Н2 или Н3, если высота верхнего этажа более 75 м и площадь тажа (секции) с учетом площади балконов и лоджий более 550 м2</t>
  </si>
  <si>
    <t>Тип и габаритные размеры лестничных клеток соответствует требованиям НД, в том числе:</t>
  </si>
  <si>
    <t>- У поэтажных перходов через наружную воздушную зону лестничных клеток типа  Н1 обеспечены нормируемые габаритные размеры и расстояния от проемов до окон смежных помещений (не менее 2,0 м по горизонтали)</t>
  </si>
  <si>
    <t>СП 1.13130.2020,
 п. 4.4.14; 
СП 7.13130.2013 в ред 12.03.2020,
 Приложение Г</t>
  </si>
  <si>
    <t>В случае, если нормируемые расстояния не соблюдаются, последующая перекомпоновка влияет на площади квартир</t>
  </si>
  <si>
    <t>- У поэтажных перходов через наружную воздушную зону лестничных клеток типа  Н1 обеспечены нормируемые габаритные размеры и расстояния от проемов до границ лоджий (не менее 2,0 м по горизонтали) либо лоджии не примыкают к ЛЛУ (на плане указан размер простенка между проемом и лоджией)</t>
  </si>
  <si>
    <t>Новое требование МФР на основании письма ВНИИПО от 18.08.2022 №ИВ-117-3500-13-2</t>
  </si>
  <si>
    <t xml:space="preserve">Вариант с огнестойким витражом не рассматривается </t>
  </si>
  <si>
    <t>Соблюдены расстояния по горизонтали между проемами лестничных клеток типа Н2 и проемами смежных помещений, либо для заполнения таких проемов используются огнестойкие светопрозрачные конструкции (на плане указана ширина простенка или степень огнестойкости СПК)</t>
  </si>
  <si>
    <t>СП 2.13130.2020, п. 5.4.16</t>
  </si>
  <si>
    <t>Ширина лестничной площадки достаточна для обеспечения пути эвакуации при открытой двери (на плане показана дверь в открытом положении и ширина пути эвакуации)</t>
  </si>
  <si>
    <t>СП 1.13130.2020,
 п. 4.4.2</t>
  </si>
  <si>
    <t>Соблюдены предельно допустимые расстояния от дверей квартир до выхода на лестничную клетку (на плане показано расстояние от эвакуационного выхода до наиболее удаленной двери квартиры)</t>
  </si>
  <si>
    <t>СП 1.31330.2020,
 п. 6.1.8</t>
  </si>
  <si>
    <t>На пути от квартиры до незадымляемой лестничной клетки предусмотрено не менее двух (не считая дверей из квартиры) последовательно расположенных самозакрывающихся дверей.</t>
  </si>
  <si>
    <t>СП 1.31330.2020,
 п. 6.1.10</t>
  </si>
  <si>
    <t xml:space="preserve">На лестницах Н2 предусмотрены световые проемы с площадью остекления не менее 1,2 м2 с одним из габаритных размеров остекленной части не менее 0,6 м 
в наружных стенах на каждом этаже.
</t>
  </si>
  <si>
    <t>СП 1.13130.2020, п. 4.4.12</t>
  </si>
  <si>
    <r>
      <rPr>
        <rFont val="&quot;Times New Roman&quot;"/>
        <color theme="1"/>
        <sz val="12.0"/>
      </rPr>
      <t xml:space="preserve">Световые проемы на лестницах предусмотрены. см. разрез 1, 2, 3, 5
</t>
    </r>
    <r>
      <rPr>
        <rFont val="&quot;Times New Roman&quot;"/>
        <color theme="1"/>
        <sz val="12.0"/>
      </rPr>
      <t>Применено заполнение проема в ЛК окном ОП.7-208 в соответствии со стандартом, площадь остекления не менее 1,2 кв.м.240227</t>
    </r>
  </si>
  <si>
    <t xml:space="preserve">Промежуточные лестничные площадки  не примыкают к фасадной стене </t>
  </si>
  <si>
    <t>Устаревшее требование</t>
  </si>
  <si>
    <t>Тип, количество и габариты кабин лифтов соответствует требованиям НД (предоставлены расчеты по времени эвакуации МГН), количетсво принято не менее, чем:</t>
  </si>
  <si>
    <r>
      <rPr>
        <rFont val="Times New Roman"/>
        <color rgb="FF000000"/>
        <sz val="12.0"/>
      </rPr>
      <t>предоставлен расчет, но проверить</t>
    </r>
    <r>
      <rPr>
        <rFont val="Times New Roman"/>
        <b/>
        <color rgb="FF000000"/>
        <sz val="12.0"/>
      </rPr>
      <t xml:space="preserve"> при повышении этажности</t>
    </r>
  </si>
  <si>
    <t>Чек-лист МФР 1 этапа;
СП 54.13330.2022, Приложение В;
СП 59.13330.2020, Приложение А, 
ГОСТ Р 52941.2008 или 
СП 267.1325800.2016, Приложение Д</t>
  </si>
  <si>
    <t>Проверка целесообразности заявленного количества лифтов</t>
  </si>
  <si>
    <t xml:space="preserve"> - 1 лифт по этажности до 9 включительно</t>
  </si>
  <si>
    <t>СП 54.13330.2022, приложение В</t>
  </si>
  <si>
    <t>Расчеты по лифтам предоставлены</t>
  </si>
  <si>
    <t xml:space="preserve"> - 2 лифта при 10-12 этажах</t>
  </si>
  <si>
    <t xml:space="preserve"> - 2 лифта при 13-19 этажах 
и площади квартир не более 450 м2</t>
  </si>
  <si>
    <t xml:space="preserve"> - 3 лифта при 20 и более этажах
и площади квартир не более 350 м2</t>
  </si>
  <si>
    <t xml:space="preserve"> - 4 лифта при 20 и более этажах
и площади квартир не более 450 м2</t>
  </si>
  <si>
    <t>Габаритные размеры лифтовых шахт (указаны на плане):</t>
  </si>
  <si>
    <t>- для лифта 400 кг не менее 1550 (ширина) 1700 (глубина)</t>
  </si>
  <si>
    <r>
      <rPr>
        <rFont val="&quot;Times New Roman&quot;"/>
        <color theme="1"/>
        <sz val="12.0"/>
      </rPr>
      <t xml:space="preserve">Принято 
</t>
    </r>
    <r>
      <rPr>
        <rFont val="&quot;Times New Roman&quot;"/>
        <color theme="1"/>
        <sz val="12.0"/>
      </rPr>
      <t>Значение грузоподъемности добавлено.240227</t>
    </r>
  </si>
  <si>
    <t>- для лифта 630 кг не менее 1950 (ширина) 1750 (глубина)</t>
  </si>
  <si>
    <r>
      <rPr>
        <rFont val="&quot;Times New Roman&quot;"/>
        <color theme="1"/>
        <sz val="12.0"/>
      </rPr>
      <t xml:space="preserve">Принято
</t>
    </r>
    <r>
      <rPr>
        <rFont val="&quot;Times New Roman&quot;"/>
        <color theme="1"/>
        <sz val="12.0"/>
      </rPr>
      <t>Значение грузоподъемности добавлено.240227</t>
    </r>
  </si>
  <si>
    <t>- для лифта 1000 кг не менее 1750 (ширина) 2650 (глубина)</t>
  </si>
  <si>
    <r>
      <rPr>
        <rFont val="&quot;Times New Roman&quot;"/>
        <color theme="1"/>
        <sz val="12.0"/>
      </rPr>
      <t xml:space="preserve">Принято
</t>
    </r>
    <r>
      <rPr>
        <rFont val="&quot;Times New Roman&quot;"/>
        <color theme="1"/>
        <sz val="12.0"/>
      </rPr>
      <t>Значение грузоподъемности добавлено.240227</t>
    </r>
  </si>
  <si>
    <t>- для лифта 1000 кг не менее 2650 (ширина) 1700 (глубина)</t>
  </si>
  <si>
    <r>
      <rPr>
        <rFont val="&quot;Times New Roman&quot;"/>
        <color theme="1"/>
        <sz val="12.0"/>
      </rPr>
      <t xml:space="preserve">Принято
</t>
    </r>
    <r>
      <rPr>
        <rFont val="&quot;Times New Roman&quot;"/>
        <color theme="1"/>
        <sz val="12.0"/>
      </rPr>
      <t>Значение грузоподъемности добавлено.240227</t>
    </r>
  </si>
  <si>
    <t>Лифтовые шахты не располагаются вдоль фасадов здания, расстояние от фасадной стены и шахтой лифта не менее 
910 мм</t>
  </si>
  <si>
    <t>Для организации парапета из навесных панелей</t>
  </si>
  <si>
    <t>Ширина лифтового холла предусмотрена в зависимости от габаритных размеров лифтовых кабин (ширина - больший размер, глубина - меньший размер):</t>
  </si>
  <si>
    <t xml:space="preserve">- 1,5 м при однорядном расположении и шириной кабины менее 2100 мм </t>
  </si>
  <si>
    <t>СП 54.13330.2022, п. 5.14</t>
  </si>
  <si>
    <t>- 2,1 м при однорядном расположении и глубиной кабины  2100 мм и более</t>
  </si>
  <si>
    <t>- 1,8 м при двухрядном расположении и глубиной кабин менее 2100 мм</t>
  </si>
  <si>
    <t>- 2,5 м при двухрядном расположении и глубиной одной из кабин 2100 мм и более</t>
  </si>
  <si>
    <t>При размещении в лифтовом холле пожаробезопасной зоны, размер простенка между окном и смежным помещением квартиры не менее 2,0 м</t>
  </si>
  <si>
    <t>СП 1.13130.2020, п. 9.2.2</t>
  </si>
  <si>
    <r>
      <rPr>
        <rFont val="&quot;Times New Roman&quot;"/>
        <color theme="1"/>
        <sz val="12.0"/>
      </rPr>
      <t>Размеры от окна лифтового холла до окон квартиры проставлены, см.</t>
    </r>
    <r>
      <rPr>
        <rFont val="&quot;Times New Roman&quot;"/>
        <color theme="1"/>
        <sz val="12.0"/>
      </rPr>
      <t xml:space="preserve"> </t>
    </r>
    <r>
      <rPr>
        <rFont val="&quot;Times New Roman&quot;"/>
        <color theme="1"/>
        <sz val="12.0"/>
      </rPr>
      <t>планы типовых этажей.</t>
    </r>
  </si>
  <si>
    <t>Вертикальные инженерные коммуникации располагаются в шахт-пакетах с доступом из внеквартирного коридора</t>
  </si>
  <si>
    <t>МФР. Рекомендации по проектированию от 03.12.2020, стр. 186</t>
  </si>
  <si>
    <t>Предусмотрены шахт-пакеты ОВ/ВК в соответствии с типовым альбомом ПИК Стандарта (габариты в соответствии с альбомом указаны на планах) из учета 1 шахт-пакет на 1-2 квартиры в непосредственной близости к квартирам. Длина подводяхищ трубопроводов от ШП до СТМ не более 7 м.</t>
  </si>
  <si>
    <r>
      <rPr>
        <rFont val="Times New Roman"/>
        <strike/>
        <color rgb="FF000000"/>
        <sz val="9.0"/>
      </rPr>
      <t xml:space="preserve">Для проверки соответствия должен быть представлен план в формате DWG с замаркированными СПК
Предоставить трассировку систем В1Т3 от Шахт-пакетов к с/у в квартирах с подписанными длинами участков или полилинией. 
Длина подводящей магистрали не более 7 метров(от ШП до точек подключения к СТМ с учетом вертикальных участков)!
</t>
    </r>
    <r>
      <rPr>
        <rFont val="Times New Roman"/>
        <color rgb="FF000000"/>
        <sz val="9.0"/>
      </rPr>
      <t>В случае превышения указанных показателей, рассмотреть возможность перекомпоновки шахт в межквартирном коридоре.</t>
    </r>
    <r>
      <rPr>
        <rFont val="Times New Roman"/>
        <strike/>
        <color rgb="FF000000"/>
        <sz val="9.0"/>
      </rPr>
      <t xml:space="preserve">
</t>
    </r>
    <r>
      <rPr>
        <rFont val="Times New Roman"/>
        <color rgb="FF000000"/>
        <sz val="9.0"/>
      </rPr>
      <t xml:space="preserve">При невозможности избежать превышения длины подводящей магистрали, необходимо направить нам материалы для согласования данных отступлений с МФР.
Для согласования с МФР, необходимо предоставить поэтажный план с трассировкой подводящих магистралей полилинией, с указанием длины (L) подводящей магистрали в формате DWG и PDF.
2024.03.12:
1.см. замечания к трассировке в </t>
    </r>
    <r>
      <rPr>
        <rFont val="Times New Roman"/>
        <color rgb="FF1155CC"/>
        <sz val="9.0"/>
        <u/>
      </rPr>
      <t xml:space="preserve">файле
</t>
    </r>
    <r>
      <rPr>
        <rFont val="Times New Roman"/>
        <color rgb="FF000000"/>
        <sz val="9.0"/>
      </rPr>
      <t xml:space="preserve">2.Расположить шахты систем К2 и Т3 согласно типовому решению ПИК-Стандарта см. </t>
    </r>
    <r>
      <rPr>
        <rFont val="Times New Roman"/>
        <color rgb="FF1155CC"/>
        <sz val="9.0"/>
        <u/>
      </rPr>
      <t>Альбом типовых решений. Узлы ВК</t>
    </r>
  </si>
  <si>
    <t>ЖД-ТА-РЕН-ИОС-ОВ-ВК</t>
  </si>
  <si>
    <t>шахт - пакеты расставлены. Схема подключения подготовлена</t>
  </si>
  <si>
    <t>Необходимо для проверки правильности выбора и размещения подрядчиками продукта</t>
  </si>
  <si>
    <t>ОВ, ВК</t>
  </si>
  <si>
    <t xml:space="preserve">Для зданий любой высоты предусматривается устройство металлических воздуховодов из сборных вентмодулей </t>
  </si>
  <si>
    <t>СП 60.13330.2020
 п.7.1.11;
Письмо МФР от 11.04.2023 №ФР-11-7610/23-1
ЖД-ТА-РЕН-ИОС-ВМ от 08.2023;</t>
  </si>
  <si>
    <t>ОВ</t>
  </si>
  <si>
    <t xml:space="preserve">Для зданий, высотой более 75 м, предусматривается зонирование воздуховодов по вертикали  с устройством самостоятельных воздуховодов для каждой из зон. </t>
  </si>
  <si>
    <t>ожидается изменения высоты по ГПЗУ до 80 м - необходимо отследить.</t>
  </si>
  <si>
    <t>СП 253.1325800.2016</t>
  </si>
  <si>
    <t>На планах показаны шахты и нишы для инженерных коммуникаций (габариты указаны по внутренним поверхностям нишы и без учета толщины зашивки):</t>
  </si>
  <si>
    <t>шахта системы дымоудаления
(ДУ, не менее 900 х 600 мм или 1400х400 мм)</t>
  </si>
  <si>
    <t>Шахта ДУ указана и подписана на плане 2 секции. Дополнено в 5 секции 2 корпуса.240227</t>
  </si>
  <si>
    <t>шахта системы компенсации (КДУ, не менее 800х500 или 1000х400)</t>
  </si>
  <si>
    <t>Не подписаны на планах, не указаны размеры</t>
  </si>
  <si>
    <t>ниша электроблок (УЭРВ, не менее 1450 х400 мм) с шахтой 1200х300</t>
  </si>
  <si>
    <t xml:space="preserve"> Показать размеры шахт. </t>
  </si>
  <si>
    <t xml:space="preserve">СПЭМ.656576.224, 
СПЭМ.656576.225 </t>
  </si>
  <si>
    <t>Шахта УЭРВ указана и подписана с габаритными размерами на планах АР. Исправлено на 1450.240227</t>
  </si>
  <si>
    <t>Необходимо для проверки правильности выбора и размещения подрядчиками типовых технически решений ПИК</t>
  </si>
  <si>
    <t>ЭОМ</t>
  </si>
  <si>
    <t>ниша СС (с доступом из МОП, 400х150 мм. В случае прокладки сетей СС в УЭРВ со слаботочным отсеком это должно быть отображено (УЭРВ с СС))</t>
  </si>
  <si>
    <t>Поправили</t>
  </si>
  <si>
    <t>СС</t>
  </si>
  <si>
    <t>ниша СПА (сети пожарной автоматики, доступ из МОП 300х150 мм)</t>
  </si>
  <si>
    <t>шахта ЭОМ (300х300 мм, транзит)</t>
  </si>
  <si>
    <t>ниша КП МПТЦ (не менее 1000 х 400 мм)</t>
  </si>
  <si>
    <t>Добавили</t>
  </si>
  <si>
    <t>ниша узлов учета ХВС, ГВС, поквартирной системы отопления размещены в непосредственной близости к основному санузлу (не более 7 м). Для одной квартиры 1100х450 мм, для двух квартир 1600х450 мм. По возможности, одна шина применяется на 2 квартиры</t>
  </si>
  <si>
    <t>Не подписаны на планах, не указаны размеры
Предоставить трассировку систем В1Т3 от Шахт-пакетов к с/у в квартирах с подписанными длинами участков или полилинией. Определить тип шахт-пакета при совместном расположении с станциями ОВ в нише. Принять размер ниши  в зависисмости от кол-ва подключаемых квартир 
Для одной квартиры 1100х450 мм, для двух квартир 1600х450 мм.</t>
  </si>
  <si>
    <t>Схема подключения подготовлена</t>
  </si>
  <si>
    <t>ВК, ОВ</t>
  </si>
  <si>
    <t>шахта водостока 300x300 мм</t>
  </si>
  <si>
    <t>ВК</t>
  </si>
  <si>
    <t>ниша ПК пожарного водопровода (450 х 200 мм, в зданиях по высоте более 30 м, не далее 20 м до наиболее удаленной квартиры)</t>
  </si>
  <si>
    <r>
      <rPr>
        <rFont val="Times New Roman"/>
        <color rgb="FF000000"/>
        <sz val="9.0"/>
      </rPr>
      <t xml:space="preserve">1.Для выполнения требований СП 10.13130. п7.15
Секция 3 - Рассмотреть возможность переноса места размещения ШПК в сторону оси 1.7 
2. Секция 4,5,6
 Размеров ниши для размещения четырех стояков противопожарного водопровода и ШПК не достаточно. Рассмотреть возможность корректировки размеров ниши 
В случае невозможности корректировки размеров ниши - рассмотреть перенос расположения ПК, с учетом условия - какждая точка помещения тушится двумя струями
</t>
    </r>
    <r>
      <rPr>
        <rFont val="Times New Roman"/>
        <color rgb="FF1155CC"/>
        <sz val="9.0"/>
        <u/>
      </rPr>
      <t>см. Альбом типовых решений. Узлы ВК</t>
    </r>
  </si>
  <si>
    <t>1. ШПК сдвинут к оси 1.7 в пределах той же зашивки шахт. 240227
2. В секциях 4, 6 размер ниши достаточен. В секции 5 перенос невозможен в виду плотного расположения инженерных шахт.</t>
  </si>
  <si>
    <t xml:space="preserve">                                     </t>
  </si>
  <si>
    <t>шахта вентиляции БКТ (не менее 1000х300 мм)</t>
  </si>
  <si>
    <t>шахта противодымной вентиляции автостоянки
(при наличии, не менее 1000 х 1000 мм)</t>
  </si>
  <si>
    <t>шахты вентиляции мусорокамеры и поэтажных помещений мусороствола</t>
  </si>
  <si>
    <t>Чек-лист МФР 2 этапа, "МФР, Рекомендации по проектированию от 03.12.2020, стр. 14;
Только для объектов по ПП985, в которых остается мусоропровод (см. перечень)"</t>
  </si>
  <si>
    <t>шахты подпора в ПБЗ.</t>
  </si>
  <si>
    <t>2024.03.12 Нет на плане шахты пбз, закрытая дверь 4секция</t>
  </si>
  <si>
    <t>Шахты ДУ, КДУ, ниши КП МПТЦ, СС, блок УЭРВ дублируются при разделении внеквартирного коридора.</t>
  </si>
  <si>
    <t>Стояки бытовой и ливневой канализации не располагаются 
в зоне напротив входа в лифтовый холл</t>
  </si>
  <si>
    <t>Для обеспечения возможности устройства  вестибюля свободного от стояков при проверке планировок типового этажа при отсутствии первого этажа</t>
  </si>
  <si>
    <t>Шахты предусмотрены с учетом рационального заполнения инженерными сетями (не допускается искусственное уеличение шахт без заполнения их сетями для подгона площадей квартир)</t>
  </si>
  <si>
    <t>КВАРТИРЫ</t>
  </si>
  <si>
    <t>Количество квартир  в проекте по каждому из типов соответствует или превышает количество квартир в Задании на квартирографию МФР</t>
  </si>
  <si>
    <t>менее чем в задании  75%</t>
  </si>
  <si>
    <t>Чек-лист МФР 1 этапа.</t>
  </si>
  <si>
    <t>Квартирография соответствует заданию. Просьба при расхождениях указать на несоответствия</t>
  </si>
  <si>
    <t>Планировочные решения соответствуют требованиям задания МФР в части площадных параметров квартир:</t>
  </si>
  <si>
    <t>- жилая площадь не менее, чем указана в квартирографии, но желательно иметь превышение не менее 0,5 м2 для гарантированного соответствия на последующих стадиях</t>
  </si>
  <si>
    <t>75%  превышение Общей площади</t>
  </si>
  <si>
    <t>Требование к превышению в 0,5м2 частично выполняется. Остальные квартиры в соответствии с квартирографией</t>
  </si>
  <si>
    <t>- общая площадь квартиры превышает указанную в квартирографии не более чем на 2,0 м2, если более 2,0 м2 - на усмотрение МФР в индивидуальном порядке</t>
  </si>
  <si>
    <t>- общая площадь квартиры превышает указанную в квартирографии не более чем на 5,0...7,0 м2, если более 7,0 м2 - на усмотрение МФР в индивидуальном порядке</t>
  </si>
  <si>
    <t>№ФР-11-35435/23 от 05.09.2023</t>
  </si>
  <si>
    <t>Для квартир, с количеством комнат 2 и более предусмотрено зонирование квартиры на гостевую и приватную зоны. 
Гостевая зона: входная дверь, участок прихожей, гостевой санузел, кухня, гостиная</t>
  </si>
  <si>
    <t>???</t>
  </si>
  <si>
    <t>МФР. Рекомендации по проектированию от 03.12.2020, стр. 15
Чек-лист МФР 1 этапа</t>
  </si>
  <si>
    <t>Требование выполняется (было уточнено по комментариям Заказчика). Просьба указать на несоответствия</t>
  </si>
  <si>
    <t>Предусмотрено устройство передней (участок коридора перед входной дверью):</t>
  </si>
  <si>
    <t>- не менее 1,2х1,2 для 1-комнатныхь квартир</t>
  </si>
  <si>
    <t>Новое требование МФР</t>
  </si>
  <si>
    <t>- не менее 1,4х1,4 для остальных квартир</t>
  </si>
  <si>
    <t>Вход в гостиную, кухню и гостевой санузел предусмотрен
 из гостевой зоны (!)</t>
  </si>
  <si>
    <t>МФР. Рекомендации по проектированию от 03.12.2020, стр 15</t>
  </si>
  <si>
    <t>В прихожей предусмотрено и показано на плане место размещения шкафа для верхней одежды размером не менее 900х600 мм в, свободное от инженерных коммуникаций непосредственно у входной двери</t>
  </si>
  <si>
    <t>В прихожей предусмотрены и показаны на плане места шкаф-пакеты, тип и габаритные размеры которых  определены в зависимости от типа квартиры и количества радиаторов отопления, устанавливаемых в квартире</t>
  </si>
  <si>
    <t>Замечания по ссылке</t>
  </si>
  <si>
    <t>ЖД-ТАС-РЕН-ИОС.ШП</t>
  </si>
  <si>
    <t>Выполнено. Предоставлено расположение СТМ и ШП</t>
  </si>
  <si>
    <t>ЭОМ,СС, ОВ</t>
  </si>
  <si>
    <t>Шкаф-пакеты установлены на межквартирные или межкомнатные стены. Устройство перегородок специально для крепления шкаф-пакета - не допускается</t>
  </si>
  <si>
    <t>Ширина (наименьший габарит)  жилой комнаты с учетом отделки не менее 3,1 м</t>
  </si>
  <si>
    <t>Жилые комнаты выполнены правильной формы, без выступающих конструкций</t>
  </si>
  <si>
    <t>МФР. Рекомендации по проектированию от 03.12.2020, стр. 16
Чек-лист МФР 1 этапа</t>
  </si>
  <si>
    <t xml:space="preserve">Рекомендуемое соотношение сторон жилых комнат в пределах 1:1...1,5:1, но не более чем 2:1 </t>
  </si>
  <si>
    <t>Очень част о встречается замечание как правило к 1к квартирам</t>
  </si>
  <si>
    <t>Все комнаты выполнены непроходными</t>
  </si>
  <si>
    <t xml:space="preserve">Площадь гостиной не менее 16 кв.м. </t>
  </si>
  <si>
    <t>Графически показана возможность объединения кухни и гостиной путем устройства проема на всю высоту.</t>
  </si>
  <si>
    <t>Ширина и глубина  кухни с учетом отделки не менее 
3,0 м.</t>
  </si>
  <si>
    <t>Площадь кухни не менее 9,5 м2</t>
  </si>
  <si>
    <t>В пределах одного типа квартир размеры кухонь унифицированы (разбег площадей не превышает 0,5 м2)</t>
  </si>
  <si>
    <r>
      <rPr>
        <rFont val="Times New Roman"/>
        <b/>
        <color rgb="FF000000"/>
        <sz val="9.0"/>
      </rPr>
      <t>1Комн.Кварт.</t>
    </r>
    <r>
      <rPr>
        <rFont val="Times New Roman"/>
        <color rgb="FF000000"/>
        <sz val="9.0"/>
      </rPr>
      <t xml:space="preserve">: 10,3м2, 11,1-11,6м2, 12,2, 15,3 м2; </t>
    </r>
    <r>
      <rPr>
        <rFont val="Times New Roman"/>
        <b/>
        <color rgb="FF000000"/>
        <sz val="9.0"/>
      </rPr>
      <t>2Комн.Кварт.</t>
    </r>
    <r>
      <rPr>
        <rFont val="Times New Roman"/>
        <color rgb="FF000000"/>
        <sz val="9.0"/>
      </rPr>
      <t>: 9,7-11,0м2, 12,6 м2; 3</t>
    </r>
    <r>
      <rPr>
        <rFont val="Times New Roman"/>
        <b/>
        <color rgb="FF000000"/>
        <sz val="9.0"/>
      </rPr>
      <t>Комн.Кварт.</t>
    </r>
    <r>
      <rPr>
        <rFont val="Times New Roman"/>
        <color rgb="FF000000"/>
        <sz val="9.0"/>
      </rPr>
      <t>: 10,4-10,9м2, 12,8м2, 13,2 м2.</t>
    </r>
  </si>
  <si>
    <r>
      <rPr>
        <rFont val="&quot;Times New Roman&quot;"/>
        <b/>
        <color rgb="FFFF5D5D"/>
        <sz val="12.0"/>
      </rPr>
      <t xml:space="preserve">Не принято. </t>
    </r>
    <r>
      <rPr>
        <rFont val="&quot;Times New Roman&quot;"/>
        <color theme="1"/>
        <sz val="12.0"/>
      </rPr>
      <t>Частично выполнено. 100% выполнение невозможно из-за разного шага осей в разных секциях</t>
    </r>
  </si>
  <si>
    <t>На плане кухне предусмотрены и показаны электроплита и раковина (в углу кухни)</t>
  </si>
  <si>
    <t>МФР. Рекомендации по проектированию от 03.12.2020, стр 45, 52</t>
  </si>
  <si>
    <t>Требуемая минимальная площадь жилых комнат и площадь кухни предусмотрена без учета примыкающих к ним коридоров.</t>
  </si>
  <si>
    <t>МФР. Рекомендации по проектированию от 03.12.2020
Чек-лист МФР 1 этапа</t>
  </si>
  <si>
    <t>В каждой квартире предусматривается устройство балкона или лоджии с устройством остекления</t>
  </si>
  <si>
    <t>Глубина балкона или лоджии не менее 1,0 м с учетом защитного ограждения</t>
  </si>
  <si>
    <t xml:space="preserve">Подзядчики забывают учитывать защитное ограждение, что приводит к недостаточной глубине лоджии и как следствие - последующей корректировке планировочных решений </t>
  </si>
  <si>
    <t>Выход на балкон или лоджию выполнен с глухим простенком не менее 1200 мм от торца балкона (лоджии) до оконного проема или остекленной двери   (с учетом четверти должно быть 1250 мм) или не менее 1600 мм между остекленными проемами (с учетом четвертей должно быть 1700 мм), выходящими на балкон (лоджию).</t>
  </si>
  <si>
    <t>СП 1.13130.2020, п. 4.2.4</t>
  </si>
  <si>
    <t>Не всегда получается сделать такой простенок, в особенности если лоджия выполнена в жилой комнате, и как сдледствие - появляется ограничение по инсоляции</t>
  </si>
  <si>
    <t>Для квартир с количеством комнат 2 и более предусмотрены 2 санузла, оборудованных унитазами</t>
  </si>
  <si>
    <t>МФР. Рекомендации по проектированию от 03.12.2020, стр. 21
Чек-лист МФР 1 этапа</t>
  </si>
  <si>
    <t>Для 1к квартир с двумя санузлами или для 2к квартир, в которых 2 санузла стоят смежно, в санузле с ванной не предусматривается унитаз</t>
  </si>
  <si>
    <t>Решение принято с целью экономии на унитазах и стояках. Такое решениедопускает планировку 2к квартиры без разделения на гостевую и приватную зоны</t>
  </si>
  <si>
    <t>Для квартир с количеством комнат 4 и более дополнительно предусмотрены вторая ванная комната или душевая</t>
  </si>
  <si>
    <t>Площадь санузла составляет:</t>
  </si>
  <si>
    <t>- гостевой (унитаз+рукомойник)не менее 
1,4 м2</t>
  </si>
  <si>
    <t>- совмещенный (унитаз+ванная+умывальник) не менее
 4,0 м2</t>
  </si>
  <si>
    <t>- ванная комната (ванная+умывальник)не менее 
2,9 м2</t>
  </si>
  <si>
    <t>- душевая (унитаз+умывальник+душевой поддон) не менее 3,1 м2</t>
  </si>
  <si>
    <t xml:space="preserve">Как правило не применяется </t>
  </si>
  <si>
    <t>В санузле (одном из нескольких санузлов) предусмотрено и показано на плане размещение стиральной машины с габаритами не менее 600х600 мм</t>
  </si>
  <si>
    <t>В санузлах предусмотрен скрытый монтаж инженерных коммуникаций, с зашивкой на всю высоту стены</t>
  </si>
  <si>
    <t>Санузлы (кроме квартир МГН, 1к квартир с двумя санузлами)  выполняются в виде готовой сантехмодуля (СТМ) из матрицы ПИК-стандарт (Допускается не более 20% всех санузлов в индивидуальном исполнении, в случае, если необходимо повторить конфигурацию санузла на всех этажах)</t>
  </si>
  <si>
    <t>СТМ РЕН-1.1.2-05.22</t>
  </si>
  <si>
    <t>Выполнено. Предоставлено расположение СТМ и ШП. Замечания по СТМ отработаны</t>
  </si>
  <si>
    <t>СТМ ориентированы на плане с учетом возможности подключения инженерных систем (водопровод, канализация, вентиляция), в том числе систем кухни (если расположена смежно с санузлом)</t>
  </si>
  <si>
    <t>Обеспечивается зазор между СТМ и межквартирной стеной для монтажа инженерных систем</t>
  </si>
  <si>
    <t>Зазоры обеспечены при расстановке СТМ</t>
  </si>
  <si>
    <t>Некорректная привязка на АПР исключает возможность монтажа СТМ или уменьшает ранее заявленную площадь.</t>
  </si>
  <si>
    <t>Обеспечивается возможность монтажа СТМ при смонтированных бетонных вент. блоках (при их наличии) до устройства участков межквартирных стен из газобетонных блоков и внутриквартирных перегородок</t>
  </si>
  <si>
    <t>Возможность есть. Вместо бетонных вентблоков будут вентканалы из металла</t>
  </si>
  <si>
    <t>Габариты жб блоков и вентмодулей из оцинкованной стали совпадают. Некорректные привязки влияют на возможность монтажа СТМ/необходимость увеличения стоимости СМР.</t>
  </si>
  <si>
    <t>Для каждого санузла предусматривается устройство самостоятельного вытяжного канала, устройство переточных решеток не допускается</t>
  </si>
  <si>
    <t>МФР. Рекомендации по проектированию от 03.12.2020, стр 199</t>
  </si>
  <si>
    <r>
      <rPr>
        <rFont val="Times New Roman"/>
        <color rgb="FF000000"/>
        <sz val="12.0"/>
      </rPr>
      <t xml:space="preserve">В санузлах </t>
    </r>
    <r>
      <rPr>
        <rFont val="Times New Roman"/>
        <b/>
        <color rgb="FF000000"/>
        <sz val="12.0"/>
      </rPr>
      <t xml:space="preserve">индивидуальной планировки </t>
    </r>
    <r>
      <rPr>
        <rFont val="Times New Roman"/>
        <color rgb="FF000000"/>
        <sz val="12.0"/>
      </rPr>
      <t>предусмотрены и показаны приборы отопления, расстояние от прибора отопления до унитаза в совмещенных С/У не менее 400 мм от края прибора до оси унитаза.</t>
    </r>
  </si>
  <si>
    <t>Показать размещение приборов отопления в случае размещения указанных  санузлов в торце здания</t>
  </si>
  <si>
    <t>Расстановка СТК кабин и их типов (заводское или индивидуальное исполнение) определяется на стадии ПД. 
Шифр СТК кабин для заказа в ПРЕФАБ опредляется на стадии РД</t>
  </si>
  <si>
    <t>Шифры представлены в Матрице переданной как исходные данные. Некорректная привязка на АПР исключает возможность монтажа СТМ или уменьшает ранее заявленную площадь.</t>
  </si>
  <si>
    <r>
      <rPr>
        <rFont val="Times New Roman"/>
        <color rgb="FF000000"/>
        <sz val="12.0"/>
      </rPr>
      <t xml:space="preserve">В санузлах </t>
    </r>
    <r>
      <rPr>
        <rFont val="Times New Roman"/>
        <b/>
        <color rgb="FF000000"/>
        <sz val="12.0"/>
      </rPr>
      <t xml:space="preserve">индивидуальной планировки </t>
    </r>
    <r>
      <rPr>
        <rFont val="Times New Roman"/>
        <color rgb="FF000000"/>
        <sz val="12.0"/>
      </rPr>
      <t>предусмотрены и показаны электрические полотенцесушители</t>
    </r>
  </si>
  <si>
    <t>Показать размещение полотенцесушителей  в санузлах индивидуальной планировки</t>
  </si>
  <si>
    <t xml:space="preserve">МФР. Рекомендации по проектированию от 03.12.2020, стр 52, 
ПИК-стандарт????
</t>
  </si>
  <si>
    <t>Добавлен полотенцесущитель в СУ индивидуального исполнения</t>
  </si>
  <si>
    <t>Оптимизация технических решений</t>
  </si>
  <si>
    <t>Вентиляционные модули и стояки канализацыы не располагаются между двух санузлов (для обеспечения возможности перепланировки)</t>
  </si>
  <si>
    <t>Ширина внутриквартирных коридоров не менее:</t>
  </si>
  <si>
    <t>- 1,1 м - общий случай</t>
  </si>
  <si>
    <t>- 1,2 м - для протяженного коридора (более 8 м) вдоль которого располагаются двери комнат</t>
  </si>
  <si>
    <t>Такой коридор встречается как правило в 3-х комнатных и реже в 2-х комнатных квартирах, имеющих ориентацию на одну сторону секции</t>
  </si>
  <si>
    <t>- 1 м -  на непротяженных участках при условии отсутствия дверей, открывающихся в коридор</t>
  </si>
  <si>
    <t>Ширина дверного полотна предусмотрена не менее:</t>
  </si>
  <si>
    <t xml:space="preserve"> - 600 мм - в санузлах</t>
  </si>
  <si>
    <t>МФР. Рекомендации по проектированию от 03.12.2020, стр 50</t>
  </si>
  <si>
    <t>принято
Дополнено. 240227</t>
  </si>
  <si>
    <t xml:space="preserve"> - 700 мм - в кухнях (по ПИКстандарту - 800)</t>
  </si>
  <si>
    <t xml:space="preserve"> - 800 мм - в жилых комнатах</t>
  </si>
  <si>
    <t>На планах показаны корзины для наружных блоках кондиционеров. Количество корзин под кондиционер должно соответствовать количеству жилых комнат в квартире. При наличии лоджии/балкона в жилой комнате, корзина для кондиционера предусматривается у окна кухни. При наличии в комнате двух окон, корзина предусматривается только у одного окна.</t>
  </si>
  <si>
    <r>
      <rPr>
        <rFont val="Times New Roman"/>
        <color rgb="FF000000"/>
        <sz val="12.0"/>
      </rPr>
      <t>Обнаружены</t>
    </r>
    <r>
      <rPr>
        <rFont val="Times New Roman"/>
        <b/>
        <color rgb="FF000000"/>
        <sz val="12.0"/>
      </rPr>
      <t xml:space="preserve"> странные символы</t>
    </r>
    <r>
      <rPr>
        <rFont val="Times New Roman"/>
        <color rgb="FF000000"/>
        <sz val="12.0"/>
      </rPr>
      <t xml:space="preserve"> у кондиционеров, в Усл.обозн.  отсутствуют.</t>
    </r>
  </si>
  <si>
    <t xml:space="preserve">МФР. Рекомендации по проектированию от 03.12.2020, стр 23
ПП№305 от 21.05.2015, п. 2.2.5
</t>
  </si>
  <si>
    <t>Секция 3 исключена корзина кондиционера в угловой комнате.240227</t>
  </si>
  <si>
    <t>КВАРТИРЫ МГН</t>
  </si>
  <si>
    <r>
      <rPr>
        <rFont val="Times New Roman"/>
        <b/>
        <color rgb="FF000000"/>
        <sz val="10.0"/>
      </rPr>
      <t xml:space="preserve">По всем </t>
    </r>
    <r>
      <rPr>
        <rFont val="Times New Roman"/>
        <color rgb="FF000000"/>
        <sz val="10.0"/>
      </rPr>
      <t>Секциям предоставлены</t>
    </r>
    <r>
      <rPr>
        <rFont val="Times New Roman"/>
        <b/>
        <color rgb="FF000000"/>
        <sz val="10.0"/>
      </rPr>
      <t xml:space="preserve"> только</t>
    </r>
    <r>
      <rPr>
        <rFont val="Times New Roman"/>
        <color rgb="FF000000"/>
        <sz val="10.0"/>
      </rPr>
      <t xml:space="preserve"> планы 2-го этажа.                                                                                                                                                                Кварт.МГН - необходимо предоставить  </t>
    </r>
    <r>
      <rPr>
        <rFont val="Times New Roman"/>
        <b/>
        <color rgb="FF000000"/>
        <sz val="10.0"/>
      </rPr>
      <t xml:space="preserve">Отдельные </t>
    </r>
    <r>
      <rPr>
        <rFont val="Times New Roman"/>
        <color rgb="FF000000"/>
        <sz val="10.0"/>
      </rPr>
      <t xml:space="preserve">планы этажей с СУ в стр.исп., а в Кварт. </t>
    </r>
    <r>
      <rPr>
        <rFont val="Times New Roman"/>
        <b/>
        <color rgb="FF000000"/>
        <sz val="10.0"/>
      </rPr>
      <t>над МГН</t>
    </r>
    <r>
      <rPr>
        <rFont val="Times New Roman"/>
        <color rgb="FF000000"/>
        <sz val="10.0"/>
      </rPr>
      <t xml:space="preserve"> разместить </t>
    </r>
    <r>
      <rPr>
        <rFont val="Times New Roman"/>
        <b/>
        <color rgb="FF000000"/>
        <sz val="10.0"/>
      </rPr>
      <t xml:space="preserve">СТМ </t>
    </r>
    <r>
      <rPr>
        <rFont val="Times New Roman"/>
        <color rgb="FF000000"/>
        <sz val="10.0"/>
      </rPr>
      <t xml:space="preserve">- ПИК Стандарта - с целью Экономии.                                                                                                                                                                                               </t>
    </r>
    <r>
      <rPr>
        <rFont val="Times New Roman"/>
        <b/>
        <color rgb="FF000000"/>
        <sz val="10.0"/>
      </rPr>
      <t>Необходимо</t>
    </r>
    <r>
      <rPr>
        <rFont val="Times New Roman"/>
        <color rgb="FF000000"/>
        <sz val="10.0"/>
      </rPr>
      <t xml:space="preserve"> предоставить планы </t>
    </r>
    <r>
      <rPr>
        <rFont val="Times New Roman"/>
        <b/>
        <color rgb="FF000000"/>
        <sz val="10.0"/>
      </rPr>
      <t xml:space="preserve">Типового </t>
    </r>
    <r>
      <rPr>
        <rFont val="Times New Roman"/>
        <color rgb="FF000000"/>
        <sz val="10.0"/>
      </rPr>
      <t>этажа, с указанием</t>
    </r>
    <r>
      <rPr>
        <rFont val="Times New Roman"/>
        <b/>
        <color rgb="FF000000"/>
        <sz val="10.0"/>
      </rPr>
      <t xml:space="preserve"> разной этажности</t>
    </r>
    <r>
      <rPr>
        <rFont val="Times New Roman"/>
        <color rgb="FF000000"/>
        <sz val="10.0"/>
      </rPr>
      <t xml:space="preserve"> Секции.</t>
    </r>
  </si>
  <si>
    <t>Площадь гостинной:</t>
  </si>
  <si>
    <t>- для 1,2 комнатных квартир не менее 18 м2</t>
  </si>
  <si>
    <t>СП 59.13330.2020,
 п 7.2.6</t>
  </si>
  <si>
    <t>- для 3,4 комнатных квартир не менее 20-22 м2</t>
  </si>
  <si>
    <t>20,2 м2</t>
  </si>
  <si>
    <r>
      <rPr>
        <rFont val="&quot;Times New Roman&quot;"/>
        <color theme="1"/>
        <sz val="12.0"/>
      </rPr>
      <t xml:space="preserve">принято
</t>
    </r>
    <r>
      <rPr>
        <rFont val="&quot;Times New Roman&quot;"/>
        <color theme="1"/>
        <sz val="12.0"/>
      </rPr>
      <t>Исправлено.240227</t>
    </r>
  </si>
  <si>
    <t>Площадь спальной комнаты для квартир с 2 и более комнат не менее 16 м2</t>
  </si>
  <si>
    <t>СП 59.13330.2020,
 п 7.2.5</t>
  </si>
  <si>
    <t>Неоднократное замечание МФР, ведущее к превышению площади квартир, указанных в квартирографии</t>
  </si>
  <si>
    <t>Ширина помещений:</t>
  </si>
  <si>
    <t>передней (участок коридора перед входной дверью) не менее 1,4 м</t>
  </si>
  <si>
    <t>МФР. Рекомендации по проектированию от 03.12.2020, стр. 22</t>
  </si>
  <si>
    <t>внутриквартирного коридора не менее 1,2 м</t>
  </si>
  <si>
    <t>МФР. Рекомендации по проектированию от 03.12.2020, стр. 22;
СП 59.13330.2020, п. 7.2.4</t>
  </si>
  <si>
    <t>В составе квартиры предусмотрены  и показаны на плане кладовая  или отдельно стоящий шкаф,  для хранения кресла-коляски,площадью не менее 2,0 м2. 
В случае, если шкаф предусмотрен в жилой комнате, площадь занимаемая шкафом, должна быть исключена из жилой площади !!!!</t>
  </si>
  <si>
    <t>Исключить из жилой площади, в Кварт выше - включить в жилую площадь.</t>
  </si>
  <si>
    <t>СП 59.13330.2020, 
п. 7.2.9</t>
  </si>
  <si>
    <t>Глубина балкона или лоджии не менее 1,4 м</t>
  </si>
  <si>
    <t>МФР. Рекомендации по проектированию от 03.12.2020, стр. 22;
СП 59.13330.2020, п. 7.1.14</t>
  </si>
  <si>
    <t>Ширина полотна входной двери в квартиру не менее 0,9 м.
Ширину дверного проема санитарно-гигиенических помещений, межкомнатных и балконных дверей  не менее 0,80 м.</t>
  </si>
  <si>
    <t>СП 59.13330.2020, 
п. 7.1.6</t>
  </si>
  <si>
    <t>Размер санузла (ванная, унитаз, раковина+стиральная машина) не менее 5,5 м</t>
  </si>
  <si>
    <t>СП 59.13330.2020, 
п. 7.1.5</t>
  </si>
  <si>
    <t>На плане предусмотрено и показано обеспечение бокового подъеза на коляске к унитазу</t>
  </si>
  <si>
    <t>Для квартир МГН, предусмотрен Шкаф-пакет ШП 3-3 с установкой шкафа ЭОМ и СС, и отдельный Шкаф-пакет ШП ОВ 3-3 для установки шкафа отопления.</t>
  </si>
  <si>
    <t>------------------------------------------------------------------------------------------------</t>
  </si>
  <si>
    <t>Ссылка на норматив</t>
  </si>
  <si>
    <t>Согласовано  с МФР</t>
  </si>
  <si>
    <t>Габариты и площади помещений указаны с учетом отделки</t>
  </si>
  <si>
    <t>На планах показаны конструктивные элементы здания</t>
  </si>
  <si>
    <t>Прописано на планах</t>
  </si>
  <si>
    <t>Расстояние между чистым полом 1 и 2 этажей 
не менее 4800 мм и кратно 150 мм</t>
  </si>
  <si>
    <t>Унификация, связанная с устройством лестницы между 2 и 1 этажами с учетом требований МФР. Рекомендации по проектированию от 03.12.2020, стр. 13</t>
  </si>
  <si>
    <t>Над всеми входами предусмотрены козырьки (входная группа с козырьком, стеклянный козырек на двери, ниша в фасаде и т.д)</t>
  </si>
  <si>
    <t>МФР. Рекомендации по проектированию от 03.12.2020, стр 80</t>
  </si>
  <si>
    <t>Позволяет отследить правильность применения альбомов ПИК в части устройства входных групп и применения СПК</t>
  </si>
  <si>
    <t xml:space="preserve">На планах показаны абсолютные и относительне отметки пола входных груп  </t>
  </si>
  <si>
    <t>МФР. Рекомендации по проектированию от 03.12.2020, стр 6, 
ПП№305 от 21.05.2015, п. 2.3.3</t>
  </si>
  <si>
    <t>На разрезе показана линия поверхности земли, приведены абсолютные и относительные отметки в местах расположения входных групп</t>
  </si>
  <si>
    <t>Во входных тамбурах предусмотрен и показан приямок, от порога витражной двери на 300 мм, 
по ширине тамбура на длину трех плиток, в который уложена грязезащитная решетка.</t>
  </si>
  <si>
    <t xml:space="preserve">Позволяет отследить правильность применения альбомов ПИК в части устройства входных групп </t>
  </si>
  <si>
    <t>ЖД-ТА-РЕН-АР-ВКЛ, 
ЖД-ТА-РЕН-АР-В.ПБ,
 ЖД-ТА-РЕН-АР-ПЭ, 
ЖД-ТА-РЕН-АР-В.ПЭ.ВГ</t>
  </si>
  <si>
    <t>Подготовлен план с СПК</t>
  </si>
  <si>
    <t>Позволяет отследить правильность применения альбомов ПИК в части применения СПК для последующего корректного отображения фасадов</t>
  </si>
  <si>
    <t>Типы наружных стен и применяемые для отделки материалы выполнены в соответствиим с ПИК-стандарт</t>
  </si>
  <si>
    <t>ЖД-ТАС-РЕН-АР-НК.С</t>
  </si>
  <si>
    <t>Пироги показаны на плане кровли и на разрезе 3-3, 5-5</t>
  </si>
  <si>
    <t>Позволяет отследить правильность применения альбомов ПИК в части устройства ограждающих конструкций (стен)</t>
  </si>
  <si>
    <t>На плане 1 этажа, а также технического этажа и кровли в случае размещения на них помещений, с высотой потолка более 1,8 м  в  экспликации приведены площади:</t>
  </si>
  <si>
    <t>- каждого помещения</t>
  </si>
  <si>
    <t>- общая для всех помещений</t>
  </si>
  <si>
    <t>- общая для этажа</t>
  </si>
  <si>
    <t>Коэффициент выхода площади с этажа (Sбкт/Sэт)</t>
  </si>
  <si>
    <t>Дтя того чтобы исключить недосчет машинных помещений лифтов, помещений СС и т.д.)
Были случаи, когда в СПП ГНС забывали включать помещения на кровле</t>
  </si>
  <si>
    <t xml:space="preserve">- суммарная поэтажная площадь этажа (секции) в габаритах наружных стен </t>
  </si>
  <si>
    <t>Предусмотрены и показаны места для размещения наружных блоков кондиционирования нежилых помещений 1 этажа: БКТ, ЦИН, ОДС, СС, МПТЦ</t>
  </si>
  <si>
    <r>
      <rPr>
        <rFont val="Times New Roman"/>
        <b/>
        <color rgb="FF000000"/>
        <sz val="9.0"/>
      </rPr>
      <t>Сократить расходы</t>
    </r>
    <r>
      <rPr>
        <rFont val="Times New Roman"/>
        <color rgb="FF000000"/>
        <sz val="9.0"/>
      </rPr>
      <t xml:space="preserve"> на строй.мат. путем -  все Кондиционры повесить на фасаде, в перфорированные короба, соответственно, </t>
    </r>
    <r>
      <rPr>
        <rFont val="Times New Roman"/>
        <b/>
        <color rgb="FF000000"/>
        <sz val="9.0"/>
      </rPr>
      <t xml:space="preserve">восполнить Коэффициенты </t>
    </r>
    <r>
      <rPr>
        <rFont val="Times New Roman"/>
        <color rgb="FF000000"/>
        <sz val="9.0"/>
      </rPr>
      <t xml:space="preserve">по Площадям. </t>
    </r>
  </si>
  <si>
    <t>Обозначены места ниш для наружных блоков кондиционеров на 1 этаже.240227
Исключены ниши, добавлены корзины на фасадах. 240315</t>
  </si>
  <si>
    <t>На планах предусмотрены и показаны шахты ВК и обстройки для разводки трубопроводов в мокрых зонах МОП и БКТ.</t>
  </si>
  <si>
    <t>назначение шахт не указано
1.
Секция 3. Не предусмотрена обстройка в помещениях  3.МОП.56, 3.МОП.57
Секция 5. Не предусмотрена обстройка в помещениях  5.МОП.23(или изменить планировку , чтобы исключить прокладку в лестничной клетке), 5.МОП.21 (для скрытой прокладки труб К1 ф110)
Секция 6. Не предусмотрена обстройка в помещениях  6.МОП.23, 6.МОП.24 
Секция 7. Не предусмотрена обстройка в помещениях  7.БКТ.85 , 7.МОП.46, 7.МОП.47
2.Исключить перекидки труб канализации на первом этаже. При невозможности исключить перекидки - согласовать трассировку с ГИПом и РП, МФР</t>
  </si>
  <si>
    <t>Подготовлены планы перекидок ВК.
240315. Уйти от перекидок в данных местах не предствляется возможным, так как стояки завязаны на СТМ  на типовом этаже.</t>
  </si>
  <si>
    <t>Без проработки шахт габариты санузлов в последствии могут меняться, и как следствие - примыкания мокрых зон к помещениям ЭС и СС</t>
  </si>
  <si>
    <t>На планах показаны радиаторы отопления. Расположение радиаторов учитывает габаритные размеры помещений, (тамбуры, лестницы и т.д) и путей эвакуации, габариты дверных и оконных проемов</t>
  </si>
  <si>
    <t>На разрезах приведены все применяемые на объекте пироги покрытий кровли.</t>
  </si>
  <si>
    <r>
      <rPr>
        <rFont val="&quot;Times New Roman&quot;"/>
        <color rgb="FFFF0000"/>
        <sz val="12.0"/>
      </rPr>
      <t xml:space="preserve">Просим указать тип кровли (летняя или зимняя), пирог добавим
</t>
    </r>
    <r>
      <rPr>
        <rFont val="&quot;Times New Roman&quot;"/>
        <color rgb="FF000000"/>
        <sz val="12.0"/>
      </rPr>
      <t>См. план кровли с пирогами, разрез 3-3 с типами стен. 240227</t>
    </r>
  </si>
  <si>
    <t>Высота здания не превышает предельную, указанную в ГПЗУ (высота должна быть указана на разрезе, должен учитываться рельеф)</t>
  </si>
  <si>
    <t>Согласно методическим рекомендациям МКА предельная высота здания это вертикальный линейный размер здания, строения, сооружения от каждой существующей отметки земли в границах земельного участка до наивысшей отметки конструктивного элемента здания. 
Если делать проекцию +70метров от каждой точки рельефа нарушения по высотности отсутствуют. В том числе прилагаем разрезы с обоснованием высотности.
Просим уточнить в каком месте у нас превышение</t>
  </si>
  <si>
    <t>https://archsovet.msk.ru/article/faq/raschet-tep</t>
  </si>
  <si>
    <t>Предусмотрены 2 входа в МОП жилой части со стороны улицы и двора с устройством сквозного прохода (кроме односекционных ЖД)</t>
  </si>
  <si>
    <t>МФР. Рекомендации по проектированию от 03.12.2020, стр 7
ПП№305 от 21.05.2015, п.2.3.1</t>
  </si>
  <si>
    <t>Предусмотрены обособленные входы в нежилые помещения БКТ со стороны улицы</t>
  </si>
  <si>
    <t>МФР. Рекомендации по проектированию от 03.12.2020, стр 6,7</t>
  </si>
  <si>
    <t>Отсутствует перепад высот между планировочной отметкой улицы и отметкой пола МОП</t>
  </si>
  <si>
    <t>Расстояние по горизонтали между проемами лестничной клетки и проемами в наружной стене здания не менее 1,2 м;</t>
  </si>
  <si>
    <t>СП 2.13130.2020, 
п. 5.4.16 д</t>
  </si>
  <si>
    <t>Для избежания решений с ненормативными расстояниями между выходами из эвакуационной лестницы и помещениями на 1 этаже</t>
  </si>
  <si>
    <t>Состав помещений МОП включает:</t>
  </si>
  <si>
    <t>- тамбуры</t>
  </si>
  <si>
    <t>МФР. Рекомендации по проектированию от 03.12.2020, стр 8</t>
  </si>
  <si>
    <t>- вестибюль</t>
  </si>
  <si>
    <t>- помещение консьержа с санузлом</t>
  </si>
  <si>
    <t>- колясочная, площадью не менее 25 м, для секций 19 эажей и выше - не менее 35 м2</t>
  </si>
  <si>
    <r>
      <rPr>
        <rFont val="Times New Roman"/>
        <color rgb="FF000000"/>
        <sz val="9.0"/>
      </rPr>
      <t xml:space="preserve">Увеличить  колясочные </t>
    </r>
    <r>
      <rPr>
        <rFont val="Times New Roman"/>
        <b/>
        <color rgb="FF000000"/>
        <sz val="9.0"/>
      </rPr>
      <t xml:space="preserve">Секц.4 и Секц.5 </t>
    </r>
    <r>
      <rPr>
        <rFont val="Times New Roman"/>
        <color rgb="FF000000"/>
        <sz val="9.0"/>
      </rPr>
      <t>- в 21 эт., излишние "тараканьи бега", излишние площеди лестниц, СУ, ПУИ. 
Особенно</t>
    </r>
    <r>
      <rPr>
        <rFont val="Times New Roman"/>
        <b/>
        <color rgb="FF000000"/>
        <sz val="9.0"/>
      </rPr>
      <t xml:space="preserve"> при увеличении этажности</t>
    </r>
    <r>
      <rPr>
        <rFont val="Times New Roman"/>
        <color rgb="FF000000"/>
        <sz val="9.0"/>
      </rPr>
      <t>.</t>
    </r>
  </si>
  <si>
    <t>МФР. Рекомендации по проектированию от 03.12.2020, стр 8; 
Новые требования МФР</t>
  </si>
  <si>
    <r>
      <rPr>
        <rFont val="&quot;Times New Roman&quot;"/>
        <color theme="1"/>
        <sz val="8.0"/>
      </rPr>
      <t xml:space="preserve">По зам. в пдф: Секция 4. Высотная секция, необходимо расположить 140 шт. почтовых ящиков. Предлагаемое для них место у ниш ДУ и КДУ имеет недостаточный фронт, кроме того к нишам необходимо обеспечить доступ для расположения решеток инженерных систем. Соответственно увеличение площади колясочной не представляется возможным
Секция 5. Предлагаемая выгородка невозможна из-за расположения и перекидок инженерных систем, кроме того к нишам ДУ и КДУ необходимо обеспечить доступ для расположения решеток. </t>
    </r>
    <r>
      <rPr>
        <rFont val="&quot;Times New Roman&quot;"/>
        <b/>
        <color theme="1"/>
        <sz val="8.0"/>
      </rPr>
      <t>Увеличение колясочной в секции 5 возможно только за счет сокращения площадей БКТ</t>
    </r>
    <r>
      <rPr>
        <rFont val="&quot;Times New Roman&quot;"/>
        <color theme="1"/>
        <sz val="8.0"/>
      </rPr>
      <t xml:space="preserve">
240227</t>
    </r>
  </si>
  <si>
    <t>- ПУИ</t>
  </si>
  <si>
    <t>Размеры тамбура МОП предусмотрены глубиной не менее 2,45м и шириной не менее 1,6 м, угловые тамбуры не менее 2,45х2,45 без учета места, занимаемого радиатором отопления</t>
  </si>
  <si>
    <t>Помещение консьержа обеспечивает визуальный обзор двери, ведущей из тамбура в вестибюль и/или проход к лифтам и лестничной клетке</t>
  </si>
  <si>
    <t>Вестибюль выполнен в виде цельного открытого пространства, с естественным освещением, без расположенных внутри строительных конструкций или инженерных сетей</t>
  </si>
  <si>
    <t>Для того, чтобы избежать МОП в виде коридора из за того, что вертикальные коммуникации не позволдяют сделать общее открытое пространство</t>
  </si>
  <si>
    <t>В вестибюле предусмотрены и показаны места для размещения:</t>
  </si>
  <si>
    <t>- почтовых шкафов</t>
  </si>
  <si>
    <t>Подписали 240227</t>
  </si>
  <si>
    <t>- двух вендинговых автоматов, габаритами 2000х1000 каждый</t>
  </si>
  <si>
    <t>См. условные обозначения
Подписали 240228</t>
  </si>
  <si>
    <t>- инфомата</t>
  </si>
  <si>
    <t>Подписали 240228</t>
  </si>
  <si>
    <t>НЕЖИЛЫЕ ПОМЕЩЕНИЯ БКТ</t>
  </si>
  <si>
    <t>Входы и пути движения по помещениям выполнены с учетом доступности МГН</t>
  </si>
  <si>
    <t>СП 59.13330.2020, п</t>
  </si>
  <si>
    <t>Количество и расположение эвакуационных выходов предусмотрено в соответствии с требованиями НД в зависимости от назначения, площади, протяженности помещения</t>
  </si>
  <si>
    <t>СП 1.13130.2020, гл 4.2</t>
  </si>
  <si>
    <t>принято
Дополнено обозначение тепловых завес в БКТ. 240227</t>
  </si>
  <si>
    <t>Для проверки достаточности эвакуационных выходов помещений 1 этажа. 
Как обоснование одного ЭВ должен предоставляться расчет количества человек - не более 50</t>
  </si>
  <si>
    <t>Предусмотрено не менее одного санузла с доступом МГН</t>
  </si>
  <si>
    <t>МФР. Рекомендации по проектированию от 03.12.2020, стр. 13</t>
  </si>
  <si>
    <t>Окна помещений БКТ предусмотрены преимущественно на уличный фасад, на внутридворовой фасад ориентированы только эвакуационные выходы</t>
  </si>
  <si>
    <t>Очень часто подрядчики делают нефункциональные БКТ, например без окон на уличном фасаде</t>
  </si>
  <si>
    <t>Остекление выполнено с большим процентом светопрозрачных конструкций по сравнению с типовыми этажами (увеличенные окна, витражное остекление и т.д)</t>
  </si>
  <si>
    <t>ПП№305 от 21.05.2015, п. 2.4.4</t>
  </si>
  <si>
    <t>????????</t>
  </si>
  <si>
    <t>Центр информирования населения (ЦИН)</t>
  </si>
  <si>
    <t>Общая площадь помещени ЦИН не менее 125…150 м2</t>
  </si>
  <si>
    <t>МФР. Рекомендации по проектированию от 03.12.2020, стр. 13, 78</t>
  </si>
  <si>
    <t>На плане ЦИН показано размещение постоянных рабочих мест, общее количество постоянных рабочих мест не менее 9</t>
  </si>
  <si>
    <t>МФР. Требования к оснащению ЦИН от 21.04.2020</t>
  </si>
  <si>
    <t>На плане помещения ЦИН предусмотрены и показаны</t>
  </si>
  <si>
    <t>Входная группа</t>
  </si>
  <si>
    <t>Ресепшн</t>
  </si>
  <si>
    <t>Зона ожидания</t>
  </si>
  <si>
    <t>Зона детского уголка</t>
  </si>
  <si>
    <t>Информационная зона</t>
  </si>
  <si>
    <t>Рабочая зона</t>
  </si>
  <si>
    <t>служебное помещение</t>
  </si>
  <si>
    <t>санузел универсальный с доступом МГН</t>
  </si>
  <si>
    <t>санузел для персонала</t>
  </si>
  <si>
    <t>ПУИ</t>
  </si>
  <si>
    <t>Объединенная диспетчерская служба (ОДС)</t>
  </si>
  <si>
    <t>Площадь помещения ОДС не менее 200 м2</t>
  </si>
  <si>
    <t>РПМ от 04.06.2013 №05-14-169/3, п. 3.1</t>
  </si>
  <si>
    <t>Нет документа, однозначно определяющего минимальную площадь ОДС</t>
  </si>
  <si>
    <t>На плане помещения ОДС предусмотрены и показаны</t>
  </si>
  <si>
    <t>рабочий зал для установки оборудования диспетчерского пульта;</t>
  </si>
  <si>
    <t>помещение для технического персонала специализированной организации, осуществляющей техническое обслуживание АС ДКиУ;</t>
  </si>
  <si>
    <t>помещение для отдыха персонала диспетчерской службы;</t>
  </si>
  <si>
    <t>помещение для приема пищи;</t>
  </si>
  <si>
    <t>гардероб;</t>
  </si>
  <si>
    <t>душевую;</t>
  </si>
  <si>
    <t>санузел.</t>
  </si>
  <si>
    <t>ТЕХНИЧЕСКИЕ ПОМЕЩЕНИЯ,ЧЕРДАК,КРОВЛЯ</t>
  </si>
  <si>
    <t>Помещения электрощитовых не расположены под  жилыми комнатами либо над электрощитовой дополнительно предусмотрено устройство технического пространства, высотой не менее 1,2 м с доступом через люк. Высота электрощитовой должна быть не менее 3,0 м в чистоте</t>
  </si>
  <si>
    <t>СанПиН 2.1.3684-21, п. 137;
МФР. Рекомендации по проектированию от 03.12.2020, стр. 14;</t>
  </si>
  <si>
    <t>Предусмотрено  помещение КП МПТЦ прямоугольной формы и площадью не менее 23 м2, выход непосредственно наружу</t>
  </si>
  <si>
    <r>
      <rPr>
        <rFont val="Times New Roman"/>
        <b/>
        <color rgb="FF000000"/>
        <sz val="9.0"/>
      </rPr>
      <t>Корп.1, Сец.4,</t>
    </r>
    <r>
      <rPr>
        <rFont val="Times New Roman"/>
        <color rgb="FF000000"/>
        <sz val="9.0"/>
      </rPr>
      <t xml:space="preserve"> только 11,5 м2; </t>
    </r>
    <r>
      <rPr>
        <rFont val="Times New Roman"/>
        <b/>
        <color rgb="FF000000"/>
        <sz val="9.0"/>
      </rPr>
      <t>Корп.2, Секц.5</t>
    </r>
    <r>
      <rPr>
        <rFont val="Times New Roman"/>
        <color rgb="FF000000"/>
        <sz val="9.0"/>
      </rPr>
      <t xml:space="preserve">, только 10,8 м2 - есть возможность добавить при излишней площади лестницы - </t>
    </r>
    <r>
      <rPr>
        <rFont val="Times New Roman"/>
        <b/>
        <color rgb="FF000000"/>
        <sz val="9.0"/>
      </rPr>
      <t>вернуть в БКТ.                                                                                 Сократить расходы</t>
    </r>
    <r>
      <rPr>
        <rFont val="Times New Roman"/>
        <color rgb="FF000000"/>
        <sz val="9.0"/>
      </rPr>
      <t xml:space="preserve"> на строй.мат. путем</t>
    </r>
    <r>
      <rPr>
        <rFont val="Times New Roman"/>
        <b/>
        <color rgb="FF000000"/>
        <sz val="9.0"/>
      </rPr>
      <t xml:space="preserve"> -</t>
    </r>
    <r>
      <rPr>
        <rFont val="Times New Roman"/>
        <color rgb="FF000000"/>
        <sz val="9.0"/>
      </rPr>
      <t xml:space="preserve">  все Кондиционры повесить на фасаде, в перфорированные короба, соответственно, </t>
    </r>
    <r>
      <rPr>
        <rFont val="Times New Roman"/>
        <b/>
        <color rgb="FF000000"/>
        <sz val="9.0"/>
      </rPr>
      <t>восполнить Коэффициенты по Площадям</t>
    </r>
    <r>
      <rPr>
        <rFont val="Times New Roman"/>
        <color rgb="FF000000"/>
        <sz val="9.0"/>
      </rPr>
      <t xml:space="preserve">. </t>
    </r>
  </si>
  <si>
    <t>МФР. Письмо №ФР-11-24350/22 от 07.09.2022</t>
  </si>
  <si>
    <t>Такое помещение предусмотрено в К3. Остальные помещения выполнены меньшей площади по опыту согласования с МФР объекта 1191- там потребовал МФР одно помещение 23 м2 остальные- 10-15 м2</t>
  </si>
  <si>
    <t>Предусмотрены помещения слаботочных систем (одно на каждый надземный пожарный отсек, но не менее, чем одно на 3 секции), площадью не менее 10 м2. Количество помещений определено из расчета длины линии распределительной сети (от телекоммуникационного шкафа до квартирного телекоммуникационного шкафа) не более 
90 метров.</t>
  </si>
  <si>
    <t>МФР. Рекомендации по проектированию от 03.12.2020, стр. 14</t>
  </si>
  <si>
    <t>Помещения электрощитовых и связи и слаботочных систем не расположены под или смежно с "мокрыми" помещениями либо приняты специальные меры по гидроизоляции таких помещений, в том числе устройство дополнительного технического пространства, высотой не менее 1,2 м с доступом через люк. Высота тех. помещения должна быть не менее 3,0 м в чистоте</t>
  </si>
  <si>
    <t>предусмотрено тех.простр. h=1,75 м.</t>
  </si>
  <si>
    <t>МФР. Рекомендации по проектированию от 03.12.2020, стр. 14;
Замечания МФР</t>
  </si>
  <si>
    <t xml:space="preserve">Над помещением МПТЦ 1 этажа в 6 секции 6.Т.1 устроено перекрытие, доступ в тех. пространство через люк из вестибюля 6.МОП.7. </t>
  </si>
  <si>
    <t>Размещение технических помещений выполнено преимущественно у наружной стены</t>
  </si>
  <si>
    <t>все подземные, приемущественно у наружной стены</t>
  </si>
  <si>
    <t>Для того, чтобы оставить на уличном фасаде больше места для окон БКТ</t>
  </si>
  <si>
    <t xml:space="preserve">Входы в технические помещения выполнены обособлено от входов в жилую часть и  непосредственно с улицы </t>
  </si>
  <si>
    <t>МФР. Рекомендации по проектированию от 03.12.2020, стр 14</t>
  </si>
  <si>
    <t>Габариты мусоросборной камеры без учета коридора (при необходимости его устройства) не менее 2,5х2,5 м (допускается 2,5х2,0 м)</t>
  </si>
  <si>
    <t>Выходы из мусоросборной камеры предусмотрены со стороны улицы</t>
  </si>
  <si>
    <t>МФР, Рекомендации по проектированию от 03.12.2020, стр. 14, 103
Только для объектов по ПП985, в которых остается мусоропровод (см. перечень)</t>
  </si>
  <si>
    <t>При наличии венткамер в подземном этаже на плане 1 этажа предусмотрены и показаны форшахты и места забора воздуха на фасаде</t>
  </si>
  <si>
    <t>Для проверки возможности организации забора воздуха для подземной автостоянки</t>
  </si>
  <si>
    <t>Предусмотрено устройство технического пространства, высотой не более1,8 м</t>
  </si>
  <si>
    <t>МФР. Рекомендации по проектированию от 03.12.2020, стр. 24</t>
  </si>
  <si>
    <t>Доступ в техническое пространство выполнен непосредственно с лестничной клетки (для Н1-через переходной балкон, для Н2-через тамбур-шлюз)</t>
  </si>
  <si>
    <t>Доступ на кровлю выполняется через лестничные клетки по маршевым лестницам</t>
  </si>
  <si>
    <t>СП 4.13130.2013, п.7.6</t>
  </si>
  <si>
    <t xml:space="preserve">В лестничных клетках предусмотрено устройство световых проемов на каждом этаже (на уровне технического пространства допускается не предусматривать) </t>
  </si>
  <si>
    <t>СП 1.13130.2020,  п.4.4.12, 
СП 2.13130.2020, п. 5.4.16
с учетом СП 4.13130.2013, п.3.53</t>
  </si>
  <si>
    <t>Неоднократные замечания МФР</t>
  </si>
  <si>
    <t>Доступ в помещения, расположенные на кровле, выполнен непосредственно с отметки кровли, без устрйоства перепадов (лестниц, пандусов)</t>
  </si>
  <si>
    <t>Высота пути эвакуации по лестничным клеткам, в отм числе из технического пространства и с кровли предусмотреть не менее 2,2 м</t>
  </si>
  <si>
    <t>СП 1.13130.2020, п.4.4.1</t>
  </si>
  <si>
    <t xml:space="preserve">Предусмотрена технологическая ниша МПТЦ с доступом из МОП или колясочной шириной и глубиной не менее 1000х600 мм с размещенными в ней двумя вертикальными телекоммуникационными стояками, размером не менее 400х100 мм. (ТУ КП МПТЦ,  требование МФР) </t>
  </si>
  <si>
    <t>нет доступа из МОП в с.6</t>
  </si>
  <si>
    <t>Доступ к шахте СС-СПА в секции 6 предусмотрен из зоны техпространства над помещением МПТЦ. Доступ в это техпространство осуществляется из МОП (6.МОП.7) через люк.</t>
  </si>
  <si>
    <t>ниша КП МПТЦ (не менее 1000 х 600 мм)</t>
  </si>
  <si>
    <t>принято
Исправлено 240227</t>
  </si>
  <si>
    <t>На каждой жилой секции на кровле предумотрено помещение, площадью не менее 10 м2, высотой не менее 2,0 м для размещения щитов управления противодымной защитой, диспетчеризацией инженерных систем, телекоммуникационных шкафов</t>
  </si>
  <si>
    <t>Помещения на кровле не располагаются вдоль фасадов, расстояние между стеной помещения и парапетом кровли не менее 910 мм</t>
  </si>
  <si>
    <t>В машинном помещении лифтов и на техническом пространстве предусмотрены и показаны люки для вертикальной транспортировки оборудования между машинным помещением и площадкой верхнего посадочного этажа лифтов</t>
  </si>
  <si>
    <t xml:space="preserve">ГОСТ 33984.1-2016, 
п. 0.3.17, 5.2.2.2, 5.2.3, 5.2.4, </t>
  </si>
  <si>
    <t>Дополнено 240227</t>
  </si>
  <si>
    <t>Количество эвакуационных выходов и лестниц из -1 этажа принято в соответствии НД в зависимости от деления подземной части на пожарные отсеки, площади и назначения помещений</t>
  </si>
  <si>
    <t>СП 1.13130.2020, гл. 4, 6, 8</t>
  </si>
  <si>
    <t>Для устранения неоднократных случаев, когда подрядчики нерационально выполняют разбивку на пожарные отсеки и превышают необходимое количество эвакуационных лестниц</t>
  </si>
  <si>
    <t xml:space="preserve">Ширина эвакуационных лестниц из подземной части здания определена в зависимости от функционального назначения помещений и расчетного количества эвакуирующихся </t>
  </si>
  <si>
    <t>СП 1.13130.2020, п. 4.4.1, 8.4.6</t>
  </si>
  <si>
    <t>Оптимизация планировочных решений.</t>
  </si>
  <si>
    <t>В случае, если по расчету ширина эвакуационной лестницы не превышает 1,0 м, эвакуационные лестницы из подземного этажа в зоне высотной части располагаются непосредственно под лестницами, ведущими с верхних этажей (при количестве эвакуирующихся менее 50 чел)</t>
  </si>
  <si>
    <t>СП 1.13130.2020, п. 8.4.6</t>
  </si>
  <si>
    <t>Оптимизация связана с увеличением полезной площади 1 этажа и повышения К эфф</t>
  </si>
  <si>
    <t>АВТОСТОЯНКА</t>
  </si>
  <si>
    <t>Количество парковочных мест в автостоянке соответствует потребности в соответствии с ТЗ или расчетым обоснованием</t>
  </si>
  <si>
    <t>Габаритные размеры парковочных мест не менее 5,3х2,5 м</t>
  </si>
  <si>
    <t>Приказ Минэкономразвития РФ от 07.12.2016 № 792</t>
  </si>
  <si>
    <t>Габаритные размеры специализированных парковочных мест МГН не менее 6,0х3,6м, на плане обозначены символом "колясочник" (при наличии)</t>
  </si>
  <si>
    <t>СП 59.13330.2020, п. 5.2.4</t>
  </si>
  <si>
    <t>МФР требует размещать места постоянного хранения автотранспорта МГН ан территории участка</t>
  </si>
  <si>
    <t>Все парковочные места выполнены независимыми</t>
  </si>
  <si>
    <t>МФР. Рекомендации по проектированию от 03.12.2020, стр. 26</t>
  </si>
  <si>
    <t>Минимальная высота проезда с учетом выступающих конструкций не менее 2,3 м</t>
  </si>
  <si>
    <t>2400мм - ворота</t>
  </si>
  <si>
    <t>Радиусы поворота не менее 6,0 м</t>
  </si>
  <si>
    <t>СП 113.13330.2023, ПриложениеА</t>
  </si>
  <si>
    <t>Уклон въездной рампы выполнен не более (указан на плане и разрезе):</t>
  </si>
  <si>
    <t>- 18% для закрытой прямой рампы</t>
  </si>
  <si>
    <t>СП 113.13330.2023, п. 5.26</t>
  </si>
  <si>
    <t>- 1:6 (16,7%) для закрытой прямой изолированной рампы в случае, если она используется как эвакуационный выход</t>
  </si>
  <si>
    <t>СП 1.13130.2020, п . 8.4.3</t>
  </si>
  <si>
    <t>- 13% для закрытой криволинейной рампы</t>
  </si>
  <si>
    <t>- 10% для открытой рампы любой конфигурации</t>
  </si>
  <si>
    <t xml:space="preserve">Место сопряжения рампы и пола автостоянки выполняется плавным, обеспечивая минимальную высоту клиренса автомобиля не менее 0,1 м. Техническое решение подтверждается схемой разреза рампы с расположенными на ней эталонным автомобилем </t>
  </si>
  <si>
    <t>СП 113.13330.2023, п.5.26г</t>
  </si>
  <si>
    <t>Обеспечены требования по расстояниям до двух ближайших эвакуационных выходов не более 40 м от наиболее удаленной точки (не более 20 м от наиболее удаленной точки в тупиковом участке)</t>
  </si>
  <si>
    <t>СП 1.13130.2020, п . 8.4.3, табл. 19</t>
  </si>
  <si>
    <t>На путях эвакуации, в местах проходов к эвакуационным лестничным клеткам, пожаробезопасным зонам через участки размещения парковочных мест, предусмотрены и показаны тротуары (проходы,  ограниченными колесоотбойниками, ограждениями или вертикальными строительными конструкциями</t>
  </si>
  <si>
    <t xml:space="preserve">- на путях эвакуации из автостоянки не менее 1,2 м </t>
  </si>
  <si>
    <t>СП 59.13330.2016, п. 6.2.21</t>
  </si>
  <si>
    <t>- из помещений не менее 0,6 м</t>
  </si>
  <si>
    <r>
      <rPr>
        <rFont val="Times New Roman"/>
        <color rgb="FF000000"/>
        <sz val="9.0"/>
      </rPr>
      <t xml:space="preserve">размер не указан, рекомендуем </t>
    </r>
    <r>
      <rPr>
        <rFont val="Times New Roman"/>
        <b/>
        <color rgb="FF000000"/>
        <sz val="9.0"/>
      </rPr>
      <t>приписать в Прим.</t>
    </r>
  </si>
  <si>
    <t>СП 1.13130 п.4.2.19.</t>
  </si>
  <si>
    <t>Минимальная ширина рампы в строительных конструкциях сооветствует требованиям НД и учитывает ширину колесоотбойников 0,15 м по краям, среднего барьера 0,2 м по центру, тротуара 0,8 м при наличии 
(на плане показаны размеры):</t>
  </si>
  <si>
    <t>- 3,8 (0,15+3,5+0,15) м для однопутной рампы</t>
  </si>
  <si>
    <t>СП 113.13330.2023, п. 5.1.26д, 5.1.40</t>
  </si>
  <si>
    <t>- 6,9 (0,15+3,2+0,2+3,2+0,15) м для двухпутной рампы</t>
  </si>
  <si>
    <t>- 4,45  (0,15+3,5+0,8) м для однопутной рампы с эвакуационным тротуаром</t>
  </si>
  <si>
    <t>Обеспечивается доступ жильцов в помещение автостоянки из ЛЛУ жилой части здания с учетом требований НД, в том числе:</t>
  </si>
  <si>
    <t>Сообщение между автостоянкой и жилой частью здания по вертикали выполняется лифтом, предназначенном для перевозки пожарных подразделений</t>
  </si>
  <si>
    <t>СП 1.13130.2020, п. 9.2.2;
СП 154.13130.2013, п. 5.2.10 или
СП 506.1311500.2021, п. 5.13
или
СП 113.13330.2023, п. 6.2.7</t>
  </si>
  <si>
    <t>При выходах из лифтов всех секций в помещение хранения автомобилей предусмотрены два последовательно расположенных тамбур-шлюза с подпором воздуха при пожаре. Первый (перед выходом из лифта) тамбур-шлюз совмещен с пожаробезопасной зоной</t>
  </si>
  <si>
    <t>СП 1.13130.2020, п. 9.2.2, 9.2.4, 9.2.5;
СП 7.13130.2013, п. 8.7;
СП 154.13130.2013, п. 5.2.14 или
СП 506.1311500.2021, п. 5.14, 5.15
или
СП 113.13330.2023, п.6.2.9</t>
  </si>
  <si>
    <t>Габаритные размеры тамбур-шлюза перед лифтовым холлом не менее 2,45х1,6 м</t>
  </si>
  <si>
    <r>
      <rPr>
        <rFont val="Times New Roman"/>
        <b/>
        <color rgb="FF000000"/>
        <sz val="9.0"/>
      </rPr>
      <t>Корп.1, Оси</t>
    </r>
    <r>
      <rPr>
        <rFont val="Times New Roman"/>
        <color rgb="FF000000"/>
        <sz val="9.0"/>
      </rPr>
      <t xml:space="preserve"> П.А-Б/П.11; </t>
    </r>
    <r>
      <rPr>
        <rFont val="Times New Roman"/>
        <b/>
        <color rgb="FF000000"/>
        <sz val="9.0"/>
      </rPr>
      <t>Оси</t>
    </r>
    <r>
      <rPr>
        <rFont val="Times New Roman"/>
        <color rgb="FF000000"/>
        <sz val="9.0"/>
      </rPr>
      <t xml:space="preserve"> П.А-Б/П.7; </t>
    </r>
    <r>
      <rPr>
        <rFont val="Times New Roman"/>
        <b/>
        <color rgb="FF000000"/>
        <sz val="9.0"/>
      </rPr>
      <t xml:space="preserve"> Корп.3, Оси</t>
    </r>
    <r>
      <rPr>
        <rFont val="Times New Roman"/>
        <color rgb="FF000000"/>
        <sz val="9.0"/>
      </rPr>
      <t xml:space="preserve"> П.П-Р/П.11;</t>
    </r>
    <r>
      <rPr>
        <rFont val="Times New Roman"/>
        <b/>
        <color rgb="FF000000"/>
        <sz val="9.0"/>
      </rPr>
      <t xml:space="preserve"> Оси</t>
    </r>
    <r>
      <rPr>
        <rFont val="Times New Roman"/>
        <color rgb="FF000000"/>
        <sz val="9.0"/>
      </rPr>
      <t xml:space="preserve"> П.К-Л/П.11. </t>
    </r>
  </si>
  <si>
    <t>СП 59.13330.2020, п.6.1.8</t>
  </si>
  <si>
    <t>Откорректировано 2403015</t>
  </si>
  <si>
    <t>На плане показаны границы деления автостоянки на самостоятельные пожарные отсеки (секции) а также приведена площадь каждого из отсеков (секций) (ПО не более 3000 м2 или 6000 м2 при делении на секции не более 3000 м2)</t>
  </si>
  <si>
    <t>СП 2.13130.2020,
 п. 6.3.1, табл. 6.5</t>
  </si>
  <si>
    <t>Въезд в подземную автостоянку не располагается напротив окон фасадов существующих и проектируемых жилых зданий либо предусмотрены мероприятия, препятствующие засвечиванию окон квартир фарами выезжающих автомобилей</t>
  </si>
  <si>
    <t>Помещение автостоянки, в том числе въездной рампы не располагается непосредственно под помещениями квартир либо отделено нежилым или техническим этажом 
(на разрезе показано размещение помещений автостоянки или рампы и расположенных выше квартир)</t>
  </si>
  <si>
    <t>СанПиН 2.1.3684-21, п. 134;
СП 54.13330.2022, п. 7.35</t>
  </si>
  <si>
    <t>При устройстве въезда в автостоянку со стороны фасада жилой части предусмотрено одно из технических решений:</t>
  </si>
  <si>
    <t>- расстояние от края проема въездных ворот до низа ближайшего вышележащих окон квартир не менее 4,0 м</t>
  </si>
  <si>
    <t>нависает кровля на 4230мм, пристроенной, одно-этажной,  рампы въезда</t>
  </si>
  <si>
    <t>СП 4.13130.2013, п. 6.11.8; 
СП 506.1311500.2021, п. 5.10
или СП 113.13330.2023, п. 6.2.6</t>
  </si>
  <si>
    <t>Для въездов в автостоянки со стороны фасадов с окнами</t>
  </si>
  <si>
    <t xml:space="preserve">- над въездными воротами предусмотрен глухой козырек (балкон), выступающий от плоскости стены не менее 1,0 м и перекрывающий ширину проема с каждой стороны не менее чем на 0,5 м </t>
  </si>
  <si>
    <t>Предусмотрен навес над въездом в подземную автостоянку. см. разрез 3-3 и план 1 этажа секции 7</t>
  </si>
  <si>
    <t>- над въездными воротами перед оконным проемом квартиры располагается балкон или лоджия, шириной не менее 1,0 м</t>
  </si>
  <si>
    <t>СП 506.1311500.2021, п. 5.10
или СП 113.13330.2023, п. 6.2.6</t>
  </si>
  <si>
    <t>В случае размещения проемов помещений иного назначения в радиусе менее 4 м от проема автостоянки предусмотрено их противопожарное заполнение</t>
  </si>
  <si>
    <t>Указано в Прим. 1эт.</t>
  </si>
  <si>
    <t xml:space="preserve">СП 4.13130.2013, п. 6.11.8; </t>
  </si>
  <si>
    <t>В случае, если кровля над рампой выходит за пределы высотной части здания, примыкающий фасад выполнен без окон на высоту 
не менее 8 м  по вертикали и 4 м по горизонтали, либо покрытие кровли выполнено с пределом огнестойкости не менее RE60 
(пирог кровли должен быть показан на разрезе)</t>
  </si>
  <si>
    <t>СП 2.13130.2013, п. 5.4.13</t>
  </si>
  <si>
    <t>На плане предусмотрены и показаны:</t>
  </si>
  <si>
    <t>- помещение охраны (с естественным освещением)</t>
  </si>
  <si>
    <t>МФР. Рекомендации по проектированию от 03.12.2020, стр. 27</t>
  </si>
  <si>
    <t>- помещение уборочной техники (одно на автостоянку)</t>
  </si>
  <si>
    <t>- помещение электрощитовой (одно на автостоянку)</t>
  </si>
  <si>
    <t>- помещение венткамер для систем общеобменной вентиляции для каждого пожарного отсека</t>
  </si>
  <si>
    <t>2024.03.12 Отсутствует в ПО 1</t>
  </si>
  <si>
    <t>- помещение венткамер для систем противодымной защиты для каждого пожарного отсека</t>
  </si>
  <si>
    <t>2024.03.12 Площадь венткамер ПД подземной части и жилых секций принять не менее 25 м2 каждая</t>
  </si>
  <si>
    <t>- помещение насосной станции пожаротушения (АУПТ, одно на автостоянку)</t>
  </si>
  <si>
    <t>- пути движения автомобилей</t>
  </si>
  <si>
    <t>- пути эвакуации пешеходов</t>
  </si>
  <si>
    <t>- лотки для сбора воды от системы пожаротушения в зоне парковки, в том числе лотки у въездной рампы и между пожарными отсеками, все лотки должны быть объединены в одну систему ливнестока автостоянки</t>
  </si>
  <si>
    <t>см. также: Согласовать решение (уточнить необходимость устройства) с разделом МПБ по устройству лотка на въезде/выезде в рампу - как правило в местах выезда (въезда) на рампу должны предусматриваться мероприятия по предотвращению возможного растекания топлива ( лотки для стекания топлива ). Лоток для сбора топлива подключается к отдельному приямку без установки дренажного насоса.
2024.03.12:
Обосновать два лотка на въезде в рампу. Не обозначен приямок, к которому подключается лоток между осями П.6-П.7 и П.Д-П.Ж. Рассмотреть возможность устройства одного лотка и приямка на въезде в рампу. ( для защиты от растекания топлива)</t>
  </si>
  <si>
    <t xml:space="preserve">СП 30.13330.2020 п.20.14;
СП 113.13330.2016, Изм1 от 17.09.2019, п. 5.1.36 </t>
  </si>
  <si>
    <t>Лотки добавлены в АР.240227</t>
  </si>
  <si>
    <t>- приямки в технических помещениях</t>
  </si>
  <si>
    <r>
      <rPr>
        <rFont val="Times New Roman"/>
        <color rgb="FF000000"/>
        <sz val="9.0"/>
      </rPr>
      <t xml:space="preserve">Предусмотреть приямки в технических помещениях(в т.ч. в венткамерах).
Принять рекомендуемые размеры согласно ПИК-Стандарту(для возможности размещения оборудования):
1. для установки одного дренажного насоса в тех помещениях - не менее 600х600х600h,
2.для установки двух дренажных насосов в тех помещениях (НС, ИТП, УУТ, ВУ и т.д.) - не менее 1000х600х800h,
3. для установки двух дренажных насосов в автостоянке - не менее 2000х1000х1000h.
см. ПИК-Стандарт </t>
    </r>
    <r>
      <rPr>
        <rFont val="Times New Roman"/>
        <color rgb="FF1155CC"/>
        <sz val="9.0"/>
      </rPr>
      <t xml:space="preserve">"Альбом типовых решений. Узлы ВК"
</t>
    </r>
    <r>
      <rPr>
        <rFont val="Times New Roman"/>
        <color rgb="FF000000"/>
        <sz val="9.0"/>
      </rPr>
      <t>2024.03.12:
1. Добавить приямок в ИТП
2. Обозначить размеры приямков согласно ПИК-Стандарту
3. В помещениях 1.Т.1, 2.Т.2, 3.Т.1 и т.д.(венткамеры) не предусмотрены приямки - согласовать с разделом ОВ необходиость их установки в помещениях венткамер. При необходимости - добавить на план</t>
    </r>
  </si>
  <si>
    <t xml:space="preserve">СП 30.13330.2020 п.20.14;
Чек-лист МФР 2 этап, </t>
  </si>
  <si>
    <t>приямки добавлены
1.В ИТП приямки добавлены.
2.Размеры приямков добавлены.</t>
  </si>
  <si>
    <t>Предусмотрено размещение насосной АУПТ, выход из которой предусмотрен одним из способов:</t>
  </si>
  <si>
    <t>Необходима проверка правильности расположения относительно эвакуационных лестниц, есть возможность последующей оптимизации</t>
  </si>
  <si>
    <t>- непосредственно наружу</t>
  </si>
  <si>
    <t>СП 485.1311500.2020,
 п. 6.10.10</t>
  </si>
  <si>
    <t>- на эвакуационную лестничную клетку</t>
  </si>
  <si>
    <t>- в коридор, ведущий в эвакуационную лестничную клетку</t>
  </si>
  <si>
    <t>На разрезе показаны пироги покрытия автостоянки минимум для 3-х вариантов покрытий (пожарный проезд, тротуар, газон), путем комбинации пирогов ГП и АР - учитывая различные составы:</t>
  </si>
  <si>
    <t>- архитектурный пирог соответствует требованиям ПИК-стандарт</t>
  </si>
  <si>
    <t>Правила проектирования. Наружные ограждающие конструкции. Покрытие, кровля от 09.08.2021</t>
  </si>
  <si>
    <t>АР, ГП</t>
  </si>
  <si>
    <t>- пирог ГП соответствует требованиям альбома типовых дорожных конструкций Москвы</t>
  </si>
  <si>
    <t>Альбом типовых дорожных конструкций для города Москвы, МАДИ, 2020 г</t>
  </si>
  <si>
    <t>- суммарная толщина пирога покрытия автостоянки не менее 1,46 м, что обеспечивает размещение кабельной канализации с железобетонными колодцами типа ККСр-1 (1155мм) и полимерными колодцами  типа КК2 (900 мм)</t>
  </si>
  <si>
    <t>Распоряжение ДИТ Москвы №64-16-129/18  от 23.03.2018 г. п. 5.2.2.3, пп. 4.;
ВСН 116-93, табл. 6.5</t>
  </si>
  <si>
    <t>Толщина менее 0,6 м требует индивидуальной разработки пирога и требует обоснования
Толщина более 1,6 м ведет к удорожанию и требует обоснования</t>
  </si>
  <si>
    <t>-  в локальных местах толщина пирога покрытия не менее 0,6м при отсустсвии на этих участках опор освещения и кабельной канализации</t>
  </si>
  <si>
    <t>ОБЩЕДОМОВЫЕ ТЕХНИЧЕСКИЕ ПОМЕЩЕНИЯ</t>
  </si>
  <si>
    <t xml:space="preserve">Предусмотрены помещения для размещения Узла учета тепловой энергии и  индивидуального теплового пункта (возможно их объединение в одном помещении). Площади достаточны для размещения оборудования расчетной тепловой мощности). </t>
  </si>
  <si>
    <t>Исключить прокладку систем ВК через помещение ИТП</t>
  </si>
  <si>
    <t>Подрядчики не прорабатывают вопрос достаточности площади ИТП, что в последствии приводит к необходимости корректировки планировочных решений</t>
  </si>
  <si>
    <t>Размещение ИТП в зании и ввод теплосети предусмотрены непосредственно у наружной стены</t>
  </si>
  <si>
    <t>СП 124.13330.2012 Изм 3 от 31.05.2022, п. 14.24;
СП 60.13330.2020, п.6.1.6;
СП 510.1325800, п. 7.5</t>
  </si>
  <si>
    <t>Количество выходов из ИТП:</t>
  </si>
  <si>
    <t>- при длине помещения менее 12 м один выход непосредственно на лестничную клетку</t>
  </si>
  <si>
    <t>СП 60.13330.2020, п.6.1.6;</t>
  </si>
  <si>
    <t>- при длине помещения более 12 м - 2 выхода, один из которых ведет в эвакуационную лестничную клетку</t>
  </si>
  <si>
    <t>В ИТП устроено 2 выхода, один из которых ведет в эвакуационную лестничную клетку.</t>
  </si>
  <si>
    <t xml:space="preserve">Предусмотрено помещение для водопроводого ввода (ВВ) и повысительной насосной станции (ПНС). </t>
  </si>
  <si>
    <t>ВВ располагается непосредственно у наружной стены здания</t>
  </si>
  <si>
    <t>Помещения ИТП, ВВ, ПНС, и АУПТ размещены смежно или в непосредственной близости друг от друга</t>
  </si>
  <si>
    <t>Предусмотрены и условно показаны приямки для ввода электрокабелей, расположенные под помещениями электрощитовых, глубиной 1,0 м</t>
  </si>
  <si>
    <t xml:space="preserve">МФР. Рекомендации по проектированию от 03.12.2020, стр. </t>
  </si>
  <si>
    <t>Предусмотрено размещение электрощитовых помещений. Помещения не располагаются под и смежно с "мокрыми помещениями"</t>
  </si>
  <si>
    <t>Добавлено перекрытие над тех. помещениями -1 этажа с организацией тех. пространства. 240227</t>
  </si>
  <si>
    <t>Выход из электрощитовой в автостоянку организован через тамбур-шлюз</t>
  </si>
  <si>
    <t>коридоры не устроены, подпор не обеспечен</t>
  </si>
  <si>
    <t xml:space="preserve">В соответствии с п.8.4.3 СП1.13130.2020 эвак. выходы из помещений технического назначения (для инженерного оборудования), допускается предусматривать через помещения для хранения автомобилей. 
Так же, в то же время, в соответствии с п.6.1.3 СП 506 от 2021 В зданиях (пожарных отсеках) стоянок автомобилей допускается предусматривать служебные помещения для персонала, технического назначения, помещения для посетителей в соответствии с СП 113.13330. 
</t>
  </si>
  <si>
    <t>Предусмотрены помещения слаботочных систем (одно на каждый надземный пожарный отсек, но не менее, чем одно на 3 секции), площадью не менее 10 м2. Количество помещений определено из расчета длины линии распределительной сети (от телекоммуникационного шкафа до квартирного телекоммуникационного шкафа) не более 90 метров.</t>
  </si>
  <si>
    <t xml:space="preserve">В случае расположения  общедомовых электрощитовых и слаботочных систем в автостоянке, выходы из них предусмотрены в отдельных коридор с устройством дымоудаления  </t>
  </si>
  <si>
    <t>ЗАЩИТНОЕ СООРУЖЕНИЕ ГО</t>
  </si>
  <si>
    <t>Подтверждена емкость ЗСГО для возможности укрытия людей, в количестве, указанном в ЗнП (на плане изображена зонзмещения ЗСГО с расстановкой оборудования и обозначенными путями эвакуации)</t>
  </si>
  <si>
    <t>Подрядчики не прорабатывают вопрос размещения ЗСГО</t>
  </si>
  <si>
    <t>Количество и ширина входов в укрытие определены расчетом в соответстви  с НД, но не менее 2-х</t>
  </si>
  <si>
    <t>СП 88.13330.2022, п. 7.1.7</t>
  </si>
  <si>
    <t>Высота помещения укрытия не менее 1,9 м от отметки пола до низа выступающих конструкций потолка</t>
  </si>
  <si>
    <t>СП 88.13330.2022, п. 7.1.2, 6.1.4</t>
  </si>
  <si>
    <t>НАДЗЕМНАЯ ЧАСТЬ</t>
  </si>
  <si>
    <t>Шаг осей выполнен с учетом облицовки фасада навесными панелями, а также плиткой или кирпичем на подсистеме, обеспечена кратность 150 мм</t>
  </si>
  <si>
    <r>
      <rPr>
        <rFont val="Times New Roman"/>
        <color rgb="FF0000FF"/>
        <sz val="12.0"/>
        <u/>
      </rPr>
      <t xml:space="preserve">привести в соответствие с  "Стандарт проектирования. Конструктивные решения.Реновация.2-я редакция"
</t>
    </r>
    <r>
      <rPr>
        <rFont val="Times New Roman"/>
        <sz val="12.0"/>
      </rPr>
      <t>Не исправлино. См. С6 эт 2  3А-3Б 
С5 оси 2.2 - 2.4;  2.9 - 2.10
и далеее</t>
    </r>
  </si>
  <si>
    <t>ПИК. Стандарт проектирования. Конструктивные решения. Реновация. 2-я ред. от 26.01.2022, п. 4.9, рис 11, п. 4.14.2</t>
  </si>
  <si>
    <t xml:space="preserve">Расстояние от крайнего пилона (не в зоне стыковки секций) или пилона на повороте монолитных конструкций секции до оси должно быть 40 мм </t>
  </si>
  <si>
    <r>
      <rPr>
        <rFont val="Times New Roman"/>
        <color rgb="FF0000FF"/>
        <sz val="12.0"/>
        <u/>
      </rPr>
      <t xml:space="preserve">привести в соответствие с  "Стандарт проектирования. Конструктивные решения.Реновация.2-я редакция"
</t>
    </r>
    <r>
      <rPr>
        <rFont val="Times New Roman"/>
        <color rgb="FF000000"/>
        <sz val="12.0"/>
      </rPr>
      <t>Направить ДВГ</t>
    </r>
  </si>
  <si>
    <t>ПИК. Стандарт проектирования. Конструктивные решения. Реновация. 2-я ред. от 26.01.2022, п. 4.14.2,  рис. 28,29,31,32,33,34</t>
  </si>
  <si>
    <t>Расстояние от края монолитной конструкции до оконного проема не менее 250 мм</t>
  </si>
  <si>
    <t>В проекте условие выполняется</t>
  </si>
  <si>
    <t>Расстояние от монолитной конструкции ЛЛУ на кровле до крайней оси вдоль плиты покрытия тех этажа  не менее 910 мм</t>
  </si>
  <si>
    <r>
      <rPr>
        <rFont val="Times New Roman"/>
        <color rgb="FF000000"/>
        <sz val="12.0"/>
      </rPr>
      <t xml:space="preserve">перенести стену миним. на 910мм, Указать размеры на плане кровли.
</t>
    </r>
    <r>
      <rPr>
        <rFont val="Times New Roman"/>
        <color rgb="FF0000FF"/>
        <sz val="10.0"/>
      </rPr>
      <t>Зайцева М.С.: Обращаю внимание, что одна из концепций фасадов включает конструкцию "волны", которая должнва проходить между парапетом и ЛЛУ.</t>
    </r>
  </si>
  <si>
    <t>ПИК. Альбом типовых узлов. Вертикальные конструкции технического пространства и кровли. ЖД-ТА-РЕН-КР-КЖ5.1/5.3</t>
  </si>
  <si>
    <t>В проекте заложено расстояние 1450мм</t>
  </si>
  <si>
    <t>Шаг контрфорсов на кровле не более 4200 мм</t>
  </si>
  <si>
    <t>не показаны.
Максимально сократить места с панелями более 4200мм</t>
  </si>
  <si>
    <t>ПИК. Стандарт проектирования. Конструктивные решения. Реновация. 2-я ред. от 26.01.2022, п. 4.10, рис 15</t>
  </si>
  <si>
    <t>Согластно Стандарту, шаг контрофорсов до 7200 с устройством промежуточного крепления к закладной в плите покрытия.
Стандарт проектирования.
Конструктивные решения.
Реновация.
2-я редакция
пункт 4.10 рис.15</t>
  </si>
  <si>
    <t>Максимальное расстояние между точками крепления панелей к вертикальным конструкциям не более 7200 мм</t>
  </si>
  <si>
    <t>ПИК. Стандарт проектирования. Конструктивные решения. Реновация. 2-я ред. от 26.01.2022, п. 4.9, рис 11</t>
  </si>
  <si>
    <t xml:space="preserve">В проекте условие выполняется
</t>
  </si>
  <si>
    <t>Минимальный горизонтальный размер применяемых панелей - не менее 1200 мм</t>
  </si>
  <si>
    <t>Для отслеживания изломов фасада</t>
  </si>
  <si>
    <t>При необходимости в устройстве деформационного шва между жилыми секциями межосевые расстояния между крайними осями смежных секций составляют</t>
  </si>
  <si>
    <t>Для сблокированных секций разной этажности не обязательно устройство деформационного шва, но его отсутствие должгно быть подтверждено ОСК</t>
  </si>
  <si>
    <t>680 мм при разной этажности</t>
  </si>
  <si>
    <r>
      <rPr>
        <rFont val="Times New Roman"/>
        <color rgb="FF0000FF"/>
        <sz val="12.0"/>
      </rPr>
      <t xml:space="preserve">показать на плане оси смежных секций
</t>
    </r>
    <r>
      <rPr>
        <rFont val="Times New Roman"/>
        <color rgb="FF000000"/>
        <sz val="12.0"/>
      </rPr>
      <t>Направить ДВГ</t>
    </r>
    <r>
      <rPr>
        <rFont val="Times New Roman"/>
        <color rgb="FF0000FF"/>
        <sz val="12.0"/>
      </rPr>
      <t xml:space="preserve">
</t>
    </r>
  </si>
  <si>
    <t>ПИК. Стандарт проектирования. Конструктивные решения. Реновация. 2-я ред. от 26.01.2022, п. 4.10, рис 25,26</t>
  </si>
  <si>
    <t>Для оптимизации ОПР и технических решений рекомендуеся использовать деформационный шов шириной 50мм.
При выполнении данного требования потребуется переосмысление всей квартирографии из-за огромного влияния на площади квартир.
По аналогичным проектам данное отступление рассматривалось и принималось в рабочем порядке для достижения ТЭП. Данное решение не является риском проекта. Просьба рассмотреть текущее решение</t>
  </si>
  <si>
    <t>550 мм при одинаковой этажности</t>
  </si>
  <si>
    <r>
      <rPr>
        <rFont val="Times New Roman"/>
        <color rgb="FF0000FF"/>
        <sz val="12.0"/>
        <u/>
      </rPr>
      <t xml:space="preserve">показать на плане оси смежных секций
</t>
    </r>
    <r>
      <rPr>
        <rFont val="Times New Roman"/>
        <color rgb="FF000000"/>
        <sz val="12.0"/>
      </rPr>
      <t>Направить ДВГ</t>
    </r>
  </si>
  <si>
    <t>ПИК. Стандарт проектирования. Конструктивные решения. Реновация. 2-я ред. от 26.01.2022, п. 4.10, рис 27</t>
  </si>
  <si>
    <t>Не применяется в рамках проекта</t>
  </si>
  <si>
    <t>Лестничные пролеты надземных этажей выполнены с помощью сборных железобетонных лестничных маршей</t>
  </si>
  <si>
    <t>уазать на разрезе</t>
  </si>
  <si>
    <t>требование выполняется
см разрез 5-5, 3-3</t>
  </si>
  <si>
    <t>Общий объем монолитных конструкций не менее 0,16 м3 на 
1 м2 общей площади этажа (секции)</t>
  </si>
  <si>
    <t>0,143, добавить вертикальных стен.
Направить ДВГ</t>
  </si>
  <si>
    <t>КР уточнены.
Условие выполняется
0,164м3/м2</t>
  </si>
  <si>
    <t>ПОДЗЕМНАЯ ЧАСТЬ</t>
  </si>
  <si>
    <t xml:space="preserve">Максимальное расстояние между температурно-усадочными швами составляет не более 50 м </t>
  </si>
  <si>
    <t>СП 63.13330.2018, п. 10.1а</t>
  </si>
  <si>
    <t>Принято. В корпусе 1 между секциями 1 и 2 используется временный температурно-осадочный шов на период строительно-монтажных работ. (отображено в альбоме на плане 1го этажа)</t>
  </si>
  <si>
    <t>Толщина фундаментной плиты принята:</t>
  </si>
  <si>
    <t>На АПР не будет подтверждения расчетами</t>
  </si>
  <si>
    <t>- под жилыми секциями до 19 этажей - не более 800 мм</t>
  </si>
  <si>
    <t>уазать на разрезе, лист не найден, рассм. АПР</t>
  </si>
  <si>
    <t>№ ФР-11-16216/22-7</t>
  </si>
  <si>
    <t>выполнено - см. отдельный лист</t>
  </si>
  <si>
    <t>- под жилыми секциями свыше 19 до 25 этажей - не более 900 мм</t>
  </si>
  <si>
    <t>- под подземной автостоянкой - не более 500 мм</t>
  </si>
  <si>
    <t>Фундаментная плита выполняется ровной, без перепадов, на одной отметке, допускаются локальные понижения в лифтовых шахтах</t>
  </si>
  <si>
    <t>ФП показана условно, требуется датализация</t>
  </si>
  <si>
    <t>выполнено</t>
  </si>
  <si>
    <t xml:space="preserve">При необходимости устройства перепадов фундаментной плиты для адаптации к рельефу, излом плиты допускается выполнять по деформационному шву между высотными секциями или между секциями и подземной частью автостоянки. </t>
  </si>
  <si>
    <t>Низ плиты автостоянки не должен быть заглублен ниже плиты высотной части</t>
  </si>
  <si>
    <t>Условие  в проекте выполняется</t>
  </si>
  <si>
    <t>На плане -1 этажа показан деформационный шов между высотными секциями и автостоянкой</t>
  </si>
  <si>
    <t>Направить ДВГ</t>
  </si>
  <si>
    <t>Деформационный шов не пересекает технические помещения и эвакуационные коридоры</t>
  </si>
  <si>
    <t>Оси на  плане гаража не соответствуют осям секций. дать план гаража в двг с осями секций
Направить ДВГ</t>
  </si>
  <si>
    <t>нет не выполнено !!!!</t>
  </si>
  <si>
    <t>Деформационный шов выполнен максимально прямым, без незначительных выступов и уступов</t>
  </si>
  <si>
    <t>нанести на план, направить ДВГ</t>
  </si>
  <si>
    <t>Контур подземной части здания выполнен максимально прямым, без незначительных выступов и уступов</t>
  </si>
  <si>
    <t>выполнено, см. план подземного этажа</t>
  </si>
  <si>
    <t>При наличии примыкающего подземного паркинга к жилой секции / башне 16 эт. и более и при отсечении их между собой деформационным швом, предусмотрен один из вариантов решения:</t>
  </si>
  <si>
    <t>- при западающих или выступающих частях фасада жилой части здания со стороны примыкающего паркинга, фундамент здания выпрямлен по выступающей части несущих конструкций здания, особенно в зоне деформационного шва между двумя жилыми секциями и подземных паркингом</t>
  </si>
  <si>
    <t>Деформационный шов, по-возможности, выполнен далее выступающей части несущих консрукций у фасада здания с отступом от жилой секции вглубь паркинга (вылет / уширение у фундаментной плиты жилой секции / башни). 
Оптимальный размер вылета 1000-1500мм, с учетом возможности расставить вертикальные несущие конструкции паркингаи обеспечением проезда машин. 
При меньшем вылете (особенно при его отсутствии), требуется обоснование, что рассмотрено несколько вариантов расстановки несущих конструкций подземного паркинга и иначе не получится.</t>
  </si>
  <si>
    <t>Соблюдены требования ГПЗУ по размещению объекта в части:</t>
  </si>
  <si>
    <t>- границ земельного участка</t>
  </si>
  <si>
    <t>- суммарной поэтажной площади в ГНС</t>
  </si>
  <si>
    <t>АПР - 64961,80
ГПЗУ - 70377,66</t>
  </si>
  <si>
    <t>Вопрос снимется новым ГПЗУ после согласования посадки</t>
  </si>
  <si>
    <t>- высотности</t>
  </si>
  <si>
    <t>АПР - 69,940
ГПЗУ - 85,000</t>
  </si>
  <si>
    <r>
      <rPr>
        <rFont val="Times New Roman"/>
        <color rgb="FF000000"/>
        <sz val="12.0"/>
      </rPr>
      <t xml:space="preserve">Контуры наземной и подземной частей здания размещены в границах подзоны, выделенной для размещения Объекта </t>
    </r>
    <r>
      <rPr>
        <rFont val="Times New Roman"/>
        <b/>
        <color rgb="FF000000"/>
        <sz val="12.0"/>
      </rPr>
      <t>с учётом козырьков и прочих навесных конструкций здания.</t>
    </r>
  </si>
  <si>
    <t>Требуется подтверждение проектировщика</t>
  </si>
  <si>
    <t>Посадка объекта выполнена в соответствии с градостроительной концепцией, представленной в ППТ или в градостроительном обосновании (при отсутствии ППТ)</t>
  </si>
  <si>
    <t>Посадка объекта обеспечивает требования к инсоляции и КЕО жилых комнат и площадок проектируемого объекта и окружающей застройки</t>
  </si>
  <si>
    <t>Инсоляцонный расчёт не предоставлен</t>
  </si>
  <si>
    <t>СанПиН 2.1.3684-21, п. 125, 130;
СанПиН 1.2.3685-21, п. 138... 168;</t>
  </si>
  <si>
    <t>Размещение объекта относительно соседних жилых домов обеспечивает минимальные расстояния:</t>
  </si>
  <si>
    <t>- не менее 20 м между продольными фасадами, ориентированными друг напротив друга</t>
  </si>
  <si>
    <t>СП 42.13330.2016 изм 3 от 31.05.2022, п. 7.1</t>
  </si>
  <si>
    <t>- не менее 10 м между продольным фасадом и торцом здания, не имеющим окон</t>
  </si>
  <si>
    <t>Размещение объекта на участке и благоустройство территории выполнены  с учетом существующего и проектируемого рельефа местности, перепадов высот между наиболее удаленными точками участка</t>
  </si>
  <si>
    <t>План организации рельефа не предоставлен.</t>
  </si>
  <si>
    <t>На площадках со значительным перепадом высот (2,0 м и более) не всегда получается организовать транспортное обслуживание как в ППТ, необходимо разрабатывать индивидуальные решения, влияющие на планировки этажей зданий</t>
  </si>
  <si>
    <t>Ширина пешеходных путей для МГН не менее 2,0 м</t>
  </si>
  <si>
    <t>СП 59.13330.2020, п. 5.1.7</t>
  </si>
  <si>
    <t>Продольные уклоны пешеходных путей, предназначенных для движения МГН не превышают 4%</t>
  </si>
  <si>
    <t>План организации рельефа не предоставлен</t>
  </si>
  <si>
    <t xml:space="preserve">Размещение объекта выполнено с учетом решений по сетям и сооружениям инженерной инфраструктуры, предусмотренной КСИО, а также проектами сноса объектов и демонтажа сетей, расположенных в непосредственной близости к проектируемому Объекту </t>
  </si>
  <si>
    <t>Необходимо учитывать проектные решения, которые были разработаны для объектов сноса или демонтажа сетей, объемы работ к по которым не входят в этап строительства Обхекта</t>
  </si>
  <si>
    <t xml:space="preserve">Схемы транспортного обслуживания объекта обеспечивают доступ пешеходов и транспорта к Объекту на всех этапах реализации решений по окружающей застройке </t>
  </si>
  <si>
    <t>№ МКА-03-2380/23 от 12.04.2023</t>
  </si>
  <si>
    <t>Количество этапов должно быть не менее двух (существующее на момент ввода в эксплуатацию Объекта и проектное на момент ввода в эксплуатацию всех объектов окружающей застройки и УДС). Большее колиество этапов определяется последовательностью строительства и ввода в эксплуатацию окружающих объектов и их влиянием на доступ к Объекту</t>
  </si>
  <si>
    <t>Проезды в границах земельного участка исключают их использование как дублеров для соседних улиц в красных линиях</t>
  </si>
  <si>
    <t>Предусматривается устройство дворовой территории с ограничением доступа автомобилей и транзитного движения</t>
  </si>
  <si>
    <t>МФР. Рекомендации по проектированию от 03.12.2020, стр. 92</t>
  </si>
  <si>
    <t>Предусматривается устройство пожарных проездов и площадок для размещения пожарной техники в соответствии с НД</t>
  </si>
  <si>
    <r>
      <rPr>
        <rFont val="Times New Roman"/>
        <color rgb="FF000000"/>
        <sz val="10.0"/>
      </rPr>
      <t xml:space="preserve">При условии использования тротуара в Пр.пр. №7993
</t>
    </r>
    <r>
      <rPr>
        <rFont val="Times New Roman"/>
        <b/>
        <color rgb="FF000000"/>
        <sz val="10.0"/>
      </rPr>
      <t>Исключить штриховку зоны движения пожарной техники (красная клетка) и отображение площадок для пож. техники.</t>
    </r>
  </si>
  <si>
    <t>СП 4.13130.2013 в ред. от 15.06.2022, гл 8</t>
  </si>
  <si>
    <t>Требуется тщательная проверка соблюдения требований, в том числе для определения необходимости в разработке индивидуального плана расстановки пожарной техники или для дополнительного благоустройства вне границ участка. Особенно критична ситуация, когда линия фасада проходит вдоль красной линии УДС</t>
  </si>
  <si>
    <t>При расположении фасада здания вдоль УДС проезд пожарной техники обеспечивается в границах Красных линий УДС</t>
  </si>
  <si>
    <t>При условии использования тротуара в Пр.пр. №7993</t>
  </si>
  <si>
    <t>Постановление Правительства Москвы от 11.04.2023 №558-ПП, п. 3.4</t>
  </si>
  <si>
    <t>Тупиковые проезды протяженностью не более 150 м.</t>
  </si>
  <si>
    <t>СП 42.13330.2016 Изм3 от 31.05.2022, п. 11.7</t>
  </si>
  <si>
    <t>Тупиковые проезды заканчиваются разворотной площадкой 15х15м.</t>
  </si>
  <si>
    <t>СП 42.13330.2016 Изм3 от 31.05.2022, п. 11.7, 11.11</t>
  </si>
  <si>
    <t>Соблюдены расстояния от въездов в автостоянку до:</t>
  </si>
  <si>
    <t>- 50 м до перекрестков магистральных улиц</t>
  </si>
  <si>
    <t>СП 42.13330.2016 Изм3 от 31.05.2022, п. 11.38</t>
  </si>
  <si>
    <t>- 20 м до улиц местного значения</t>
  </si>
  <si>
    <t>- 30 м до остановок общественного транспорта</t>
  </si>
  <si>
    <t xml:space="preserve">Перед въездом в подземную автостоянку предусмотрена накопительная площадка, длиной </t>
  </si>
  <si>
    <t>- не менее 12 м при вместимости более 100 м\м</t>
  </si>
  <si>
    <t>МФР. Рекомендации по проектированию от 03.12.2020, стр. 104</t>
  </si>
  <si>
    <t>- не менее 6 м при вместимости менее 100 м\м</t>
  </si>
  <si>
    <t>Потребность Объекта в парковочных местах для постоянного хранения автомобилей определен одним из способов:</t>
  </si>
  <si>
    <t xml:space="preserve">-  не менее, чем по расчету, выполненному  в соответствии с НД </t>
  </si>
  <si>
    <t>СП 42.13330 или 
РНГП, утв. №945-ПП от 23.12.2015 в ред от 24.12.2019
или СТУ</t>
  </si>
  <si>
    <t>Подрядчики как правило не соблюдают минимально необходимые требования к размещению парковочных мест в соотетствии с потребностью объекта</t>
  </si>
  <si>
    <t>- не менее, чем в по расчету, выполненному на основании протокола ГЗК в случае, если Объект включен в Перечень, утверждаемый на ГЗК Москвы</t>
  </si>
  <si>
    <t>В расчёте машино-мест актуализировать общую площадь квартир и БКТ в соответствии с ТЭП и экспликации помещений 1 этажа
Дефицит:
20 м/м - гостевые
23 м/м - приобъектные</t>
  </si>
  <si>
    <t>Протокол ГЗК Москвы №22 от 07.07.2022;
РНГП, утв. №945-ПП от 23.12.2015 в ред от 24.12.2019</t>
  </si>
  <si>
    <t>Расчет м/м выполнен в соответствии с ЗнП и заданием Заказчика. Расчет прилагаем</t>
  </si>
  <si>
    <t xml:space="preserve">Потребность в гостевых или приобъектных парковочных местах не менее, чем по расчету в соответствии с НД </t>
  </si>
  <si>
    <t>Дефицит:
20 м/м - гостевые
23 м/м - приобъектные</t>
  </si>
  <si>
    <t>РНГП, утв. №945-ПП от 23.12.2015 в ред от 24.12.2019</t>
  </si>
  <si>
    <t>При наличии на территории трансформатороной подстанции ПАО "МОЭСК" (отдельно стоящей или встроенной), предусмотрены пути подъезда к воротам и площадка для разгрузки  трансформаторов</t>
  </si>
  <si>
    <t>Письмо №ФР-28-6776/19-2 от 26.12.2019;
Письмо №МКС/01/22983 от 09.12.2019</t>
  </si>
  <si>
    <t>Соблюдены минимально допустимые противопожарные расстояния между проектируемыми и существующими зданиями и сооружениями в зависимости от их функционального назначения и степени огнестойкости, в том числе от надземных эвакуационных выходов и вентиляционных шахт подземной автостоянки</t>
  </si>
  <si>
    <t>СП 4.13130.2023 Изм 3 от 15.06.2022, таблица 1;</t>
  </si>
  <si>
    <t xml:space="preserve">На территории предусмотрено размещение новой или использование существующей площадки для сбора, хранения и вывоза ТКО, на расстоянии не менее 20 м  от объектов нормирования (окон жилых помещений, площадок для спорта и отдыха)  и не более 100 м от наиболее удаленного входа в подъезд. </t>
  </si>
  <si>
    <t>СанПиН 2.1.3684-21, гл II, п. 4</t>
  </si>
  <si>
    <t>В случае невозможности соблюдения расстояния в 20 м, площадка ТКО (существующая или проектируемая) может располагаться на расстоянии не менее 8 м, при этом  должно быть подтверждено, что расчетный уровень шума от источника (мусоровоза) до объекта нормирования (окна ж.д. или площадка отдыха) не превышает нормативного (предоставить предварительный акустический расчет)</t>
  </si>
  <si>
    <t>Соблюдены минимальные противопожарные расстояния между площадкой ТКО и  зданиями (сооружениями) в соответствии с их функциональным назначением и степенью огнестойкости, в том числе от надземных эвакуационных выходов и вентиляционных шахт подземной автостоянки не менее 6,0 м, отдельно стоящих ТП, ЦТП до площадки ТКО не менее 10 м.</t>
  </si>
  <si>
    <t>СП 4.13130.2023 Изм 3 от 15.06.2022, таблица 1;
Правила противопожарного режима в РФ, утв. ППРФ №1479 от 16.09.2020, в ред от 21.05.2021, п. 65</t>
  </si>
  <si>
    <t>Обеспечены минимальные расстояния не менее 3,0 м от границы земельного участка до контура подземной части здания для размещения временных строительных конструкций (котлован, шпунт, стена в грунте и т.д.)</t>
  </si>
  <si>
    <t>2,10 м. до границы, совпадающей с кр. линией УДС</t>
  </si>
  <si>
    <t>по текущим решениям расстояние от границы ЗУ составляет 2,3 м. При корректировке до 3 метров необходимо будет пересматривать массин и все проектные решения</t>
  </si>
  <si>
    <t>Оптимизация технических решений для производства СМР</t>
  </si>
  <si>
    <t>Посадка здания выполнена с учетом обеспечения отступов от существующих объектов капитального строительства на величину опасных зон от падения грузов с кранов и со строящегося здания, оцененных предварительно:</t>
  </si>
  <si>
    <t xml:space="preserve">- не менее 10 м для зданий до 75 м </t>
  </si>
  <si>
    <t>Пр. Ростехнадзора от 26.11.2020 №461, Прилож. 2
РД 11-06-2007, рис 15</t>
  </si>
  <si>
    <t>- не менее 18 м для зданий до 75 м с фасадом из НП (Приведен размер зоны для максимального габарита панели 7,0 м. В случае накрывания опасной зоной зданий и сооружений необходим уточняющий расчет, учитывающий конкретный габарит панели)</t>
  </si>
  <si>
    <t>- не менее 20 м для зданий до 150 м</t>
  </si>
  <si>
    <t>- не менее 25 м для зданий до 150 м с фасадом из НП (Приведен размер зоны для максимального габарита панели 7,0 м. В случае накрывания опасной зоной зданий и сооружений необходим уточняющий расчет, учитывающий конкретный габарит панели)</t>
  </si>
  <si>
    <t>Ситуационный план 1:2000</t>
  </si>
  <si>
    <t>На плане показаны:</t>
  </si>
  <si>
    <t>- существующие объекты окружающей застройки</t>
  </si>
  <si>
    <t>Для удобства проверки</t>
  </si>
  <si>
    <t>- увязка с проектными решениями смежных участков ОКС и УДС</t>
  </si>
  <si>
    <t>Выполнить заливку существующих и проектируемых проездов и элементов УДС, использумых для транспортного обслуживания объекта</t>
  </si>
  <si>
    <t>Актуализирована окружающая застройка и УДС</t>
  </si>
  <si>
    <t>- линии градостроительного регулирования</t>
  </si>
  <si>
    <t>- линии ограничения ЗОУИТ (СЗЗ, ЗСО и т.д)</t>
  </si>
  <si>
    <t xml:space="preserve">- зоны от существующих (при условии их сохранения) площадок ТКО, наличие которых должно быть подтверждено действующей Территориальной схемой обращения с ТКО </t>
  </si>
  <si>
    <t>МФС, 
Распоряжение ДЖКХ Москвы №01-01-14-325/21 от 30.30.2021,  Приложение 4 "Перечень адресов ТКО"</t>
  </si>
  <si>
    <t>- границы подзон ГПЗУ</t>
  </si>
  <si>
    <r>
      <rPr>
        <rFont val="Times New Roman"/>
        <color rgb="FF000000"/>
        <sz val="10.0"/>
      </rPr>
      <t xml:space="preserve">Границы подзон не читаются.
</t>
    </r>
    <r>
      <rPr>
        <rFont val="Times New Roman"/>
        <b/>
        <color rgb="FF000000"/>
        <sz val="10.0"/>
      </rPr>
      <t>Помимо схемы, показать границы подзон на ситуационном плане и на СПОЗУ.</t>
    </r>
  </si>
  <si>
    <t>Схема с подзонами вынесена отдельно</t>
  </si>
  <si>
    <t>Генеральный план 1:500</t>
  </si>
  <si>
    <t>- гостевые и приобъектные парковки</t>
  </si>
  <si>
    <t xml:space="preserve">Размещены гостевые и приобъектные машино-места на проектируемой УДС. На территории добавлено 1 гостевое машино-место. </t>
  </si>
  <si>
    <t>- специализированные места МГН (постоянного храненения и/или гостевые)</t>
  </si>
  <si>
    <t>СП 59.13330.2020, п. 3.25, 5.21, 5.24</t>
  </si>
  <si>
    <t>- площадки отдыха</t>
  </si>
  <si>
    <t>Указать в условных обозначениях</t>
  </si>
  <si>
    <t>Добавлено условное обозначение</t>
  </si>
  <si>
    <t>- спортивные площалки</t>
  </si>
  <si>
    <t>- детские площадки</t>
  </si>
  <si>
    <t>- транспортное обслуживание и движение пешеходов, включая МГН, по территории участка</t>
  </si>
  <si>
    <r>
      <rPr>
        <rFont val="Times New Roman"/>
        <strike/>
        <color rgb="FF000000"/>
        <sz val="10.0"/>
      </rPr>
      <t xml:space="preserve">Не показано движение пешеходов
</t>
    </r>
    <r>
      <rPr>
        <rFont val="Times New Roman"/>
        <color rgb="FF000000"/>
        <sz val="10.0"/>
      </rPr>
      <t>Линии движения пешеходов показать от УДС</t>
    </r>
  </si>
  <si>
    <t>Добавлен путь движения пешеходов</t>
  </si>
  <si>
    <t>Приведены ТЭПы участка (площади покрытий)</t>
  </si>
  <si>
    <t>ТЭПы актуализированы</t>
  </si>
  <si>
    <t>Схема транспортного обеспечения 1:500</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</si>
</sst>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р.-419]#,##0.00"/>
  </numFmts>
  <fonts count="61">
    <font>
      <sz val="12.0"/>
      <color rgb="FF000000"/>
      <name val="Calibri"/>
      <scheme val="minor"/>
    </font>
    <font>
      <sz val="12.0"/>
      <color rgb="FF000000"/>
      <name val="Times New Roman"/>
    </font>
    <font/>
    <font>
      <b/>
      <sz val="12.0"/>
      <color rgb="FF000000"/>
      <name val="Times New Roman"/>
    </font>
    <font>
      <b/>
      <u/>
      <sz val="12.0"/>
      <color theme="10"/>
      <name val="Times New Roman"/>
    </font>
    <font>
      <b/>
      <u/>
      <sz val="12.0"/>
      <color theme="10"/>
      <name val="Times New Roman"/>
    </font>
    <font>
      <color theme="1"/>
      <name val="Calibri"/>
      <scheme val="minor"/>
    </font>
    <font>
      <sz val="11.0"/>
      <color rgb="FF000000"/>
      <name val="Times New Roman"/>
    </font>
    <font>
      <sz val="10.0"/>
      <color rgb="FF000000"/>
      <name val="Times New Roman"/>
    </font>
    <font>
      <u/>
      <sz val="12.0"/>
      <color theme="10"/>
      <name val="Times New Roman"/>
    </font>
    <font>
      <sz val="9.0"/>
      <color rgb="FF000000"/>
      <name val="Times New Roman"/>
    </font>
    <font>
      <sz val="8.0"/>
      <color rgb="FF000000"/>
      <name val="Times New Roman"/>
    </font>
    <font>
      <sz val="12.0"/>
      <color theme="1"/>
      <name val="Calibri"/>
    </font>
    <font>
      <b/>
      <sz val="8.0"/>
      <color rgb="FF000000"/>
      <name val="Times New Roman"/>
    </font>
    <font>
      <b/>
      <sz val="10.0"/>
      <color rgb="FF000000"/>
      <name val="Times New Roman"/>
    </font>
    <font>
      <b/>
      <sz val="12.0"/>
      <color theme="1"/>
      <name val="&quot;Times New Roman&quot;"/>
    </font>
    <font>
      <b/>
      <sz val="6.0"/>
      <color rgb="FF000000"/>
      <name val="Times New Roman"/>
    </font>
    <font>
      <b/>
      <sz val="8.0"/>
      <color rgb="FFFF0000"/>
      <name val="Times New Roman"/>
    </font>
    <font>
      <b/>
      <sz val="9.0"/>
      <color rgb="FF000000"/>
      <name val="Times New Roman"/>
    </font>
    <font>
      <sz val="7.0"/>
      <color rgb="FF000000"/>
      <name val="Times New Roman"/>
    </font>
    <font>
      <sz val="12.0"/>
      <color rgb="FF000000"/>
      <name val="&quot;Times New Roman&quot;"/>
    </font>
    <font>
      <sz val="6.0"/>
      <color rgb="FF000000"/>
      <name val="Times New Roman"/>
    </font>
    <font>
      <sz val="8.0"/>
      <color theme="1"/>
      <name val="Times New Roman"/>
    </font>
    <font>
      <sz val="9.0"/>
      <color theme="1"/>
      <name val="Calibri"/>
    </font>
    <font>
      <sz val="12.0"/>
      <color theme="1"/>
      <name val="&quot;Times New Roman&quot;"/>
    </font>
    <font>
      <sz val="8.0"/>
      <color theme="1"/>
      <name val="&quot;Times New Roman&quot;"/>
    </font>
    <font>
      <sz val="10.0"/>
      <color rgb="FFFF0000"/>
      <name val="Times New Roman"/>
    </font>
    <font>
      <sz val="12.0"/>
      <color theme="1"/>
      <name val="Times New Roman"/>
    </font>
    <font>
      <sz val="12.0"/>
      <color rgb="FF000000"/>
      <name val="Calibri"/>
    </font>
    <font>
      <sz val="9.0"/>
      <color theme="1"/>
      <name val="Times New Roman"/>
    </font>
    <font>
      <sz val="8.0"/>
      <color rgb="FFFF0000"/>
      <name val="Times New Roman"/>
    </font>
    <font>
      <sz val="12.0"/>
      <color rgb="FFFF0000"/>
      <name val="Times New Roman"/>
    </font>
    <font>
      <u/>
      <sz val="9.0"/>
      <color rgb="FF000000"/>
      <name val="Times New Roman"/>
    </font>
    <font>
      <u/>
      <sz val="8.0"/>
      <color rgb="FF0000FF"/>
      <name val="Times New Roman"/>
    </font>
    <font>
      <sz val="9.0"/>
      <color rgb="FFFF0000"/>
      <name val="Times New Roman"/>
    </font>
    <font>
      <sz val="6.0"/>
      <color rgb="FFFF0000"/>
      <name val="Times New Roman"/>
    </font>
    <font>
      <u/>
      <sz val="9.0"/>
      <color rgb="FF000000"/>
      <name val="Times New Roman"/>
    </font>
    <font>
      <b/>
      <sz val="9.0"/>
      <color rgb="FFFF0000"/>
      <name val="Times New Roman"/>
    </font>
    <font>
      <b/>
      <sz val="7.0"/>
      <color rgb="FFFF0000"/>
      <name val="Times New Roman"/>
    </font>
    <font>
      <b/>
      <sz val="12.0"/>
      <color rgb="FFFF0000"/>
      <name val="Times New Roman"/>
    </font>
    <font>
      <u/>
      <sz val="9.0"/>
      <color rgb="FF0000FF"/>
      <name val="Times New Roman"/>
    </font>
    <font>
      <u/>
      <sz val="8.0"/>
      <color rgb="FF0000FF"/>
      <name val="Times New Roman"/>
    </font>
    <font>
      <b/>
      <sz val="12.0"/>
      <color theme="1"/>
      <name val="Times New Roman"/>
    </font>
    <font>
      <b/>
      <sz val="7.0"/>
      <color rgb="FF000000"/>
      <name val="Times New Roman"/>
    </font>
    <font>
      <b/>
      <u/>
      <sz val="12.0"/>
      <color theme="10"/>
      <name val="Times New Roman"/>
    </font>
    <font>
      <sz val="9.0"/>
      <color rgb="FF000000"/>
      <name val="Calibri"/>
    </font>
    <font>
      <sz val="8.0"/>
      <color rgb="FF000000"/>
      <name val="Calibri"/>
    </font>
    <font>
      <sz val="10.0"/>
      <color rgb="FF000000"/>
      <name val="Calibri"/>
    </font>
    <font>
      <sz val="12.0"/>
      <color rgb="FFFF0000"/>
      <name val="&quot;Times New Roman&quot;"/>
    </font>
    <font>
      <u/>
      <sz val="12.0"/>
      <color rgb="FF0000FF"/>
      <name val="&quot;Times New Roman&quot;"/>
    </font>
    <font>
      <sz val="9.0"/>
      <color theme="1"/>
      <name val="&quot;Times New Roman&quot;"/>
    </font>
    <font>
      <sz val="8.0"/>
      <color theme="1"/>
      <name val="Calibri"/>
    </font>
    <font>
      <b/>
      <sz val="11.0"/>
      <color rgb="FF000000"/>
      <name val="Times New Roman"/>
    </font>
    <font>
      <sz val="4.0"/>
      <color rgb="FF000000"/>
      <name val="Times New Roman"/>
    </font>
    <font>
      <b/>
      <u/>
      <sz val="12.0"/>
      <color theme="10"/>
      <name val="Times New Roman"/>
    </font>
    <font>
      <sz val="14.0"/>
      <color rgb="FF000000"/>
      <name val="Times New Roman"/>
    </font>
    <font>
      <u/>
      <sz val="12.0"/>
      <color rgb="FF0000FF"/>
      <name val="Times New Roman"/>
    </font>
    <font>
      <sz val="15.0"/>
      <color rgb="FF000000"/>
      <name val="Times New Roman"/>
    </font>
    <font>
      <sz val="12.0"/>
      <color rgb="FF0000FF"/>
      <name val="Times New Roman"/>
    </font>
    <font>
      <b/>
      <sz val="14.0"/>
      <color rgb="FF000000"/>
      <name val="Times New Roman"/>
    </font>
    <font>
      <u/>
      <sz val="8.0"/>
      <color rgb="FF0000FF"/>
      <name val="Times New Roman"/>
    </font>
  </fonts>
  <fills count="27">
    <fill>
      <patternFill patternType="none"/>
    </fill>
    <fill>
      <patternFill patternType="lightGray"/>
    </fill>
    <fill>
      <patternFill patternType="solid">
        <fgColor rgb="FFFFFF00"/>
        <bgColor rgb="FFFFFF00"/>
      </patternFill>
    </fill>
    <fill>
      <patternFill patternType="solid">
        <fgColor rgb="FFFFF2CC"/>
        <bgColor rgb="FFFFF2CC"/>
      </patternFill>
    </fill>
    <fill>
      <patternFill patternType="solid">
        <fgColor rgb="FFC3E8B8"/>
        <bgColor rgb="FFC3E8B8"/>
      </patternFill>
    </fill>
    <fill>
      <patternFill patternType="solid">
        <fgColor rgb="FFD99594"/>
        <bgColor rgb="FFD99594"/>
      </patternFill>
    </fill>
    <fill>
      <patternFill patternType="solid">
        <fgColor rgb="FFFBD4B4"/>
        <bgColor rgb="FFFBD4B4"/>
      </patternFill>
    </fill>
    <fill>
      <patternFill patternType="solid">
        <fgColor rgb="FFCCC0D9"/>
        <bgColor rgb="FFCCC0D9"/>
      </patternFill>
    </fill>
    <fill>
      <patternFill patternType="solid">
        <fgColor rgb="FF00B050"/>
        <bgColor rgb="FF00B050"/>
      </patternFill>
    </fill>
    <fill>
      <patternFill patternType="solid">
        <fgColor rgb="FFF4CCCC"/>
        <bgColor rgb="FFF4CCCC"/>
      </patternFill>
    </fill>
    <fill>
      <patternFill patternType="solid">
        <fgColor rgb="FF00FF00"/>
        <bgColor rgb="FF00FF00"/>
      </patternFill>
    </fill>
    <fill>
      <patternFill patternType="solid">
        <fgColor rgb="FF00FFFF"/>
        <bgColor rgb="FF00FFFF"/>
      </patternFill>
    </fill>
    <fill>
      <patternFill patternType="solid">
        <fgColor rgb="FFFF00FF"/>
        <bgColor rgb="FFFF00FF"/>
      </patternFill>
    </fill>
    <fill>
      <patternFill patternType="solid">
        <fgColor rgb="FFFFFFFF"/>
        <bgColor rgb="FFFFFFFF"/>
      </patternFill>
    </fill>
    <fill>
      <patternFill patternType="solid">
        <fgColor rgb="FFFFFFB7"/>
        <bgColor rgb="FFFFFFB7"/>
      </patternFill>
    </fill>
    <fill>
      <patternFill patternType="solid">
        <fgColor rgb="FFC9DAF8"/>
        <bgColor rgb="FFC9DAF8"/>
      </patternFill>
    </fill>
    <fill>
      <patternFill patternType="solid">
        <fgColor rgb="FFFF5D5D"/>
        <bgColor rgb="FFFF5D5D"/>
      </patternFill>
    </fill>
    <fill>
      <patternFill patternType="solid">
        <fgColor theme="0"/>
        <bgColor theme="0"/>
      </patternFill>
    </fill>
    <fill>
      <patternFill patternType="solid">
        <fgColor rgb="FFE5DFEC"/>
        <bgColor rgb="FFE5DFEC"/>
      </patternFill>
    </fill>
    <fill>
      <patternFill patternType="solid">
        <fgColor rgb="FFB4A7D6"/>
        <bgColor rgb="FFB4A7D6"/>
      </patternFill>
    </fill>
    <fill>
      <patternFill patternType="solid">
        <fgColor rgb="FF980000"/>
        <bgColor rgb="FF980000"/>
      </patternFill>
    </fill>
    <fill>
      <patternFill patternType="solid">
        <fgColor rgb="FFA4C2F4"/>
        <bgColor rgb="FFA4C2F4"/>
      </patternFill>
    </fill>
    <fill>
      <patternFill patternType="solid">
        <fgColor rgb="FFFCE5CD"/>
        <bgColor rgb="FFFCE5CD"/>
      </patternFill>
    </fill>
    <fill>
      <patternFill patternType="solid">
        <fgColor rgb="FFD9D2E9"/>
        <bgColor rgb="FFD9D2E9"/>
      </patternFill>
    </fill>
    <fill>
      <patternFill patternType="solid">
        <fgColor rgb="FF9FC5E8"/>
        <bgColor rgb="FF9FC5E8"/>
      </patternFill>
    </fill>
    <fill>
      <patternFill patternType="solid">
        <fgColor rgb="FFFF0000"/>
        <bgColor rgb="FFFF0000"/>
      </patternFill>
    </fill>
    <fill>
      <patternFill patternType="solid">
        <fgColor rgb="FFFFFE8B"/>
        <bgColor rgb="FFFFFE8B"/>
      </patternFill>
    </fill>
  </fills>
  <borders count="3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left style="thin">
        <color rgb="FF000000"/>
      </left>
      <right/>
      <top style="medium">
        <color rgb="FF000000"/>
      </top>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rder>
    <border>
      <left style="medium">
        <color rgb="FF000000"/>
      </left>
      <right style="thin">
        <color rgb="FF000000"/>
      </right>
    </border>
    <border>
      <left style="thin">
        <color rgb="FF000000"/>
      </left>
      <right/>
      <top style="thin">
        <color rgb="FF000000"/>
      </top>
      <bottom style="thin">
        <color rgb="FF000000"/>
      </bottom>
    </border>
    <border>
      <left style="medium">
        <color rgb="FF000000"/>
      </left>
      <right style="thin">
        <color rgb="FF000000"/>
      </right>
      <bottom style="thin">
        <color rgb="FF000000"/>
      </bottom>
    </border>
    <border>
      <left style="thin">
        <color rgb="FF000000"/>
      </left>
      <top/>
      <bottom style="thin">
        <color rgb="FF000000"/>
      </bottom>
    </border>
    <border>
      <left style="thin">
        <color rgb="FF000000"/>
      </left>
      <right/>
      <top/>
      <bottom style="thin">
        <color rgb="FF000000"/>
      </bottom>
    </border>
    <border>
      <left style="thin">
        <color rgb="FF000000"/>
      </left>
      <top style="thin">
        <color rgb="FF000000"/>
      </top>
    </border>
    <border>
      <left style="thin">
        <color rgb="FF000000"/>
      </left>
      <right style="thin">
        <color rgb="FF000000"/>
      </right>
      <top style="thin">
        <color rgb="FF000000"/>
      </top>
      <bottom/>
    </border>
    <border>
      <left style="thin">
        <color rgb="FF000000"/>
      </left>
      <right style="thin">
        <color rgb="FF000000"/>
      </right>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top style="thin">
        <color rgb="FF000000"/>
      </top>
      <bottom style="medium">
        <color rgb="FF000000"/>
      </bottom>
    </border>
    <border>
      <left style="medium">
        <color rgb="FF000000"/>
      </left>
      <right style="thin">
        <color rgb="FF000000"/>
      </right>
      <top style="medium">
        <color rgb="FF000000"/>
      </top>
    </border>
    <border>
      <left style="medium">
        <color rgb="FF000000"/>
      </left>
      <right style="thin">
        <color rgb="FF000000"/>
      </right>
      <top/>
    </border>
    <border>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531">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1" fillId="2" fontId="1" numFmtId="0" xfId="0" applyAlignment="1" applyBorder="1" applyFill="1" applyFont="1">
      <alignment horizontal="center" readingOrder="0" shrinkToFit="0" vertical="center" wrapText="1"/>
    </xf>
    <xf borderId="2" fillId="0" fontId="2" numFmtId="0" xfId="0" applyBorder="1" applyFont="1"/>
    <xf borderId="3" fillId="0" fontId="2" numFmtId="0" xfId="0" applyBorder="1" applyFont="1"/>
    <xf borderId="4" fillId="3" fontId="3" numFmtId="0" xfId="0" applyAlignment="1" applyBorder="1" applyFill="1" applyFont="1">
      <alignment horizontal="left" readingOrder="0" shrinkToFit="0" vertical="center" wrapText="1"/>
    </xf>
    <xf borderId="5" fillId="0" fontId="2" numFmtId="0" xfId="0" applyBorder="1" applyFont="1"/>
    <xf borderId="6" fillId="0" fontId="2" numFmtId="0" xfId="0" applyBorder="1" applyFont="1"/>
    <xf borderId="7" fillId="0" fontId="3" numFmtId="0" xfId="0" applyAlignment="1" applyBorder="1" applyFont="1">
      <alignment horizontal="left" readingOrder="0" shrinkToFit="0" vertical="center" wrapText="1"/>
    </xf>
    <xf borderId="4" fillId="0" fontId="3" numFmtId="0" xfId="0" applyAlignment="1" applyBorder="1" applyFont="1">
      <alignment horizontal="left" readingOrder="0" shrinkToFit="0" vertical="center" wrapText="1"/>
    </xf>
    <xf borderId="7" fillId="2" fontId="3" numFmtId="0" xfId="0" applyAlignment="1" applyBorder="1" applyFont="1">
      <alignment horizontal="left" readingOrder="0" shrinkToFit="0" vertical="center" wrapText="1"/>
    </xf>
    <xf borderId="4" fillId="2" fontId="3" numFmtId="0" xfId="0" applyAlignment="1" applyBorder="1" applyFont="1">
      <alignment horizontal="left" readingOrder="0" shrinkToFit="0" vertical="center" wrapText="1"/>
    </xf>
    <xf borderId="6" fillId="0" fontId="3" numFmtId="0" xfId="0" applyAlignment="1" applyBorder="1" applyFont="1">
      <alignment horizontal="center" shrinkToFit="0" vertical="center" wrapText="1"/>
    </xf>
    <xf borderId="8" fillId="4" fontId="3" numFmtId="0" xfId="0" applyAlignment="1" applyBorder="1" applyFill="1" applyFont="1">
      <alignment horizontal="center" shrinkToFit="0" vertical="center" wrapText="1"/>
    </xf>
    <xf borderId="8" fillId="5" fontId="3" numFmtId="0" xfId="0" applyAlignment="1" applyBorder="1" applyFill="1" applyFont="1">
      <alignment horizontal="center" shrinkToFit="0" vertical="center" wrapText="1"/>
    </xf>
    <xf borderId="8" fillId="6" fontId="3" numFmtId="0" xfId="0" applyAlignment="1" applyBorder="1" applyFill="1" applyFont="1">
      <alignment horizontal="center" shrinkToFit="0" vertical="center" wrapText="1"/>
    </xf>
    <xf borderId="8" fillId="7" fontId="3" numFmtId="0" xfId="0" applyAlignment="1" applyBorder="1" applyFill="1" applyFont="1">
      <alignment horizontal="center" shrinkToFit="0" vertical="center" wrapText="1"/>
    </xf>
    <xf borderId="8" fillId="8" fontId="3" numFmtId="0" xfId="0" applyAlignment="1" applyBorder="1" applyFill="1" applyFont="1">
      <alignment horizontal="center" readingOrder="0" shrinkToFit="0" vertical="center" wrapText="1"/>
    </xf>
    <xf borderId="8" fillId="2" fontId="3" numFmtId="0" xfId="0" applyAlignment="1" applyBorder="1" applyFont="1">
      <alignment horizontal="center" shrinkToFit="0" vertical="center" wrapText="1"/>
    </xf>
    <xf borderId="7" fillId="0" fontId="4" numFmtId="0" xfId="0" applyAlignment="1" applyBorder="1" applyFont="1">
      <alignment horizontal="left" shrinkToFit="0" vertical="center" wrapText="1"/>
    </xf>
    <xf borderId="9" fillId="0" fontId="1" numFmtId="0" xfId="0" applyAlignment="1" applyBorder="1" applyFont="1">
      <alignment horizontal="center" shrinkToFit="0" vertical="center" wrapText="1"/>
    </xf>
    <xf borderId="9" fillId="0" fontId="5" numFmtId="0" xfId="0" applyAlignment="1" applyBorder="1" applyFont="1">
      <alignment horizontal="left" shrinkToFit="0" vertical="center" wrapText="1"/>
    </xf>
    <xf borderId="9" fillId="0" fontId="3" numFmtId="0" xfId="0" applyAlignment="1" applyBorder="1" applyFont="1">
      <alignment horizontal="left" shrinkToFit="0" vertical="center" wrapText="1"/>
    </xf>
    <xf borderId="9" fillId="0" fontId="3" numFmtId="0" xfId="0" applyAlignment="1" applyBorder="1" applyFont="1">
      <alignment horizontal="center" shrinkToFit="0" vertical="center" wrapText="1"/>
    </xf>
    <xf borderId="1" fillId="2" fontId="3" numFmtId="0" xfId="0" applyAlignment="1" applyBorder="1" applyFont="1">
      <alignment horizontal="left" readingOrder="0" shrinkToFit="0" vertical="center" wrapText="1"/>
    </xf>
    <xf borderId="9" fillId="2" fontId="3" numFmtId="0" xfId="0" applyAlignment="1" applyBorder="1" applyFont="1">
      <alignment horizontal="center" shrinkToFit="0" vertical="center" wrapText="1"/>
    </xf>
    <xf borderId="0" fillId="2" fontId="3" numFmtId="0" xfId="0" applyAlignment="1" applyFont="1">
      <alignment horizontal="center" shrinkToFit="0" vertical="center" wrapText="1"/>
    </xf>
    <xf borderId="9" fillId="2" fontId="3" numFmtId="0" xfId="0" applyAlignment="1" applyBorder="1" applyFont="1">
      <alignment horizontal="left" readingOrder="0" shrinkToFit="0" vertical="center" wrapText="1"/>
    </xf>
    <xf borderId="9" fillId="2" fontId="3" numFmtId="0" xfId="0" applyAlignment="1" applyBorder="1" applyFont="1">
      <alignment horizontal="left" shrinkToFit="0" vertical="center" wrapText="1"/>
    </xf>
    <xf borderId="0" fillId="0" fontId="3" numFmtId="0" xfId="0" applyAlignment="1" applyFont="1">
      <alignment horizontal="left" shrinkToFit="0" vertical="center" wrapText="1"/>
    </xf>
    <xf borderId="0" fillId="0" fontId="3" numFmtId="0" xfId="0" applyAlignment="1" applyFont="1">
      <alignment horizontal="center" shrinkToFit="0" vertical="center" wrapText="1"/>
    </xf>
    <xf borderId="1" fillId="3" fontId="3" numFmtId="0" xfId="0" applyAlignment="1" applyBorder="1" applyFont="1">
      <alignment horizontal="left" readingOrder="0" shrinkToFit="0" vertical="center" wrapText="1"/>
    </xf>
    <xf borderId="0" fillId="9" fontId="3" numFmtId="0" xfId="0" applyAlignment="1" applyFill="1" applyFont="1">
      <alignment horizontal="left" readingOrder="0" shrinkToFit="0" vertical="center" wrapText="1"/>
    </xf>
    <xf borderId="0" fillId="9" fontId="3" numFmtId="0" xfId="0" applyAlignment="1" applyFont="1">
      <alignment horizontal="center" shrinkToFit="0" vertical="center" wrapText="1"/>
    </xf>
    <xf borderId="0" fillId="0" fontId="3" numFmtId="0" xfId="0" applyAlignment="1" applyFont="1">
      <alignment horizontal="center" readingOrder="0" shrinkToFit="0" vertical="center" wrapText="1"/>
    </xf>
    <xf borderId="0" fillId="10" fontId="3" numFmtId="0" xfId="0" applyAlignment="1" applyFill="1" applyFont="1">
      <alignment horizontal="left" readingOrder="0" shrinkToFit="0" vertical="center" wrapText="1"/>
    </xf>
    <xf borderId="0" fillId="10" fontId="3" numFmtId="0" xfId="0" applyAlignment="1" applyFont="1">
      <alignment horizontal="center" shrinkToFit="0" vertical="center" wrapText="1"/>
    </xf>
    <xf borderId="0" fillId="11" fontId="3" numFmtId="0" xfId="0" applyAlignment="1" applyFill="1" applyFont="1">
      <alignment horizontal="left" readingOrder="0" shrinkToFit="0" vertical="center" wrapText="1"/>
    </xf>
    <xf borderId="0" fillId="11" fontId="3" numFmtId="0" xfId="0" applyAlignment="1" applyFont="1">
      <alignment horizontal="center" shrinkToFit="0" vertical="center" wrapText="1"/>
    </xf>
    <xf borderId="0" fillId="12" fontId="3" numFmtId="0" xfId="0" applyAlignment="1" applyFill="1" applyFont="1">
      <alignment horizontal="left" readingOrder="0" shrinkToFit="0" vertical="center" wrapText="1"/>
    </xf>
    <xf borderId="0" fillId="12" fontId="3" numFmtId="0" xfId="0" applyAlignment="1" applyFont="1">
      <alignment horizontal="center" shrinkToFit="0" vertical="center" wrapText="1"/>
    </xf>
    <xf borderId="0" fillId="0" fontId="1" numFmtId="0" xfId="0" applyAlignment="1" applyFont="1">
      <alignment horizontal="center" shrinkToFit="0" vertical="center" wrapText="1"/>
    </xf>
    <xf borderId="0" fillId="0" fontId="1" numFmtId="0" xfId="0" applyAlignment="1" applyFont="1">
      <alignment horizontal="left" shrinkToFit="0" vertical="center" wrapText="1"/>
    </xf>
    <xf borderId="0" fillId="0" fontId="1" numFmtId="14" xfId="0" applyAlignment="1" applyFont="1" applyNumberFormat="1">
      <alignment horizontal="center" shrinkToFit="0" vertical="center" wrapText="1"/>
    </xf>
    <xf borderId="9" fillId="0" fontId="3" numFmtId="14" xfId="0" applyAlignment="1" applyBorder="1" applyFont="1" applyNumberFormat="1">
      <alignment horizontal="center" shrinkToFit="0" vertical="center" wrapText="1"/>
    </xf>
    <xf borderId="9" fillId="0" fontId="1" numFmtId="0" xfId="0" applyAlignment="1" applyBorder="1" applyFont="1">
      <alignment horizontal="left" shrinkToFit="0" vertical="center" wrapText="1"/>
    </xf>
    <xf borderId="9" fillId="0" fontId="1" numFmtId="14" xfId="0" applyAlignment="1" applyBorder="1" applyFont="1" applyNumberFormat="1">
      <alignment horizontal="center" shrinkToFit="0" vertical="center" wrapText="1"/>
    </xf>
    <xf borderId="9" fillId="0" fontId="1" numFmtId="0" xfId="0" applyAlignment="1" applyBorder="1" applyFont="1">
      <alignment horizontal="center" readingOrder="0" shrinkToFit="0" vertical="center" wrapText="1"/>
    </xf>
    <xf borderId="0" fillId="0" fontId="6" numFmtId="0" xfId="0" applyFont="1"/>
    <xf borderId="9" fillId="13" fontId="1" numFmtId="0" xfId="0" applyAlignment="1" applyBorder="1" applyFill="1" applyFont="1">
      <alignment horizontal="left" shrinkToFit="0" vertical="center" wrapText="1"/>
    </xf>
    <xf borderId="9" fillId="13" fontId="1" numFmtId="14" xfId="0" applyAlignment="1" applyBorder="1" applyFont="1" applyNumberFormat="1">
      <alignment horizontal="center" shrinkToFit="0" vertical="center" wrapText="1"/>
    </xf>
    <xf borderId="9" fillId="0" fontId="7" numFmtId="0" xfId="0" applyAlignment="1" applyBorder="1" applyFont="1">
      <alignment horizontal="center" readingOrder="0" shrinkToFit="0" vertical="center" wrapText="1"/>
    </xf>
    <xf borderId="9" fillId="0" fontId="1" numFmtId="164" xfId="0" applyAlignment="1" applyBorder="1" applyFont="1" applyNumberFormat="1">
      <alignment horizontal="center" readingOrder="0" shrinkToFit="0" vertical="center" wrapText="1"/>
    </xf>
    <xf borderId="9" fillId="0" fontId="7" numFmtId="0" xfId="0" applyAlignment="1" applyBorder="1" applyFont="1">
      <alignment horizontal="center" shrinkToFit="0" vertical="center" wrapText="1"/>
    </xf>
    <xf borderId="0" fillId="0" fontId="1" numFmtId="0" xfId="0" applyAlignment="1" applyFont="1">
      <alignment shrinkToFit="0" vertical="top" wrapText="1"/>
    </xf>
    <xf borderId="10" fillId="0" fontId="3" numFmtId="0" xfId="0" applyAlignment="1" applyBorder="1" applyFont="1">
      <alignment horizontal="center" shrinkToFit="0" vertical="top" wrapText="1"/>
    </xf>
    <xf borderId="10" fillId="0" fontId="3" numFmtId="0" xfId="0" applyAlignment="1" applyBorder="1" applyFont="1">
      <alignment horizontal="center" readingOrder="0" shrinkToFit="0" vertical="top" wrapText="1"/>
    </xf>
    <xf borderId="1" fillId="0" fontId="3" numFmtId="0" xfId="0" applyAlignment="1" applyBorder="1" applyFont="1">
      <alignment horizontal="center" readingOrder="0" shrinkToFit="0" vertical="top" wrapText="1"/>
    </xf>
    <xf borderId="7" fillId="0" fontId="2" numFmtId="0" xfId="0" applyBorder="1" applyFont="1"/>
    <xf borderId="9" fillId="0" fontId="3" numFmtId="0" xfId="0" applyAlignment="1" applyBorder="1" applyFont="1">
      <alignment horizontal="center" readingOrder="0" shrinkToFit="0" vertical="top" wrapText="1"/>
    </xf>
    <xf borderId="9" fillId="0" fontId="1" numFmtId="0" xfId="0" applyAlignment="1" applyBorder="1" applyFont="1">
      <alignment readingOrder="0" shrinkToFit="0" vertical="top" wrapText="1"/>
    </xf>
    <xf borderId="9" fillId="0" fontId="1" numFmtId="0" xfId="0" applyAlignment="1" applyBorder="1" applyFont="1">
      <alignment horizontal="center" readingOrder="0" shrinkToFit="0" vertical="top" wrapText="1"/>
    </xf>
    <xf borderId="9" fillId="0" fontId="1" numFmtId="0" xfId="0" applyAlignment="1" applyBorder="1" applyFont="1">
      <alignment horizontal="center" shrinkToFit="0" vertical="top" wrapText="1"/>
    </xf>
    <xf borderId="9" fillId="0" fontId="1" numFmtId="4" xfId="0" applyAlignment="1" applyBorder="1" applyFont="1" applyNumberFormat="1">
      <alignment horizontal="center" readingOrder="0" shrinkToFit="0" vertical="top" wrapText="1"/>
    </xf>
    <xf borderId="9" fillId="0" fontId="3" numFmtId="0" xfId="0" applyAlignment="1" applyBorder="1" applyFont="1">
      <alignment readingOrder="0" shrinkToFit="0" vertical="top" wrapText="1"/>
    </xf>
    <xf borderId="9" fillId="0" fontId="1" numFmtId="4" xfId="0" applyAlignment="1" applyBorder="1" applyFont="1" applyNumberFormat="1">
      <alignment horizontal="center" shrinkToFit="0" vertical="top" wrapText="1"/>
    </xf>
    <xf borderId="9" fillId="0" fontId="1" numFmtId="0" xfId="0" applyAlignment="1" applyBorder="1" applyFont="1">
      <alignment shrinkToFit="0" vertical="top" wrapText="1"/>
    </xf>
    <xf borderId="9" fillId="0" fontId="3" numFmtId="0" xfId="0" applyAlignment="1" applyBorder="1" applyFont="1">
      <alignment horizontal="center" shrinkToFit="0" vertical="top" wrapText="1"/>
    </xf>
    <xf borderId="9" fillId="0" fontId="3" numFmtId="4" xfId="0" applyAlignment="1" applyBorder="1" applyFont="1" applyNumberFormat="1">
      <alignment horizontal="center" readingOrder="0" shrinkToFit="0" vertical="top" wrapText="1"/>
    </xf>
    <xf borderId="0" fillId="0" fontId="1" numFmtId="0" xfId="0" applyAlignment="1" applyFont="1">
      <alignment horizontal="center" shrinkToFit="0" vertical="top" wrapText="1"/>
    </xf>
    <xf borderId="0" fillId="0" fontId="8" numFmtId="0" xfId="0" applyAlignment="1" applyFont="1">
      <alignment shrinkToFit="0" vertical="top" wrapText="1"/>
    </xf>
    <xf borderId="0" fillId="0" fontId="9" numFmtId="0" xfId="0" applyAlignment="1" applyFont="1">
      <alignment horizontal="center" shrinkToFit="0" vertical="top" wrapText="1"/>
    </xf>
    <xf borderId="0" fillId="0" fontId="10" numFmtId="0" xfId="0" applyAlignment="1" applyFont="1">
      <alignment shrinkToFit="0" vertical="top" wrapText="1"/>
    </xf>
    <xf borderId="0" fillId="0" fontId="11" numFmtId="0" xfId="0" applyAlignment="1" applyFont="1">
      <alignment shrinkToFit="0" vertical="top" wrapText="1"/>
    </xf>
    <xf borderId="5" fillId="0" fontId="12" numFmtId="0" xfId="0" applyAlignment="1" applyBorder="1" applyFont="1">
      <alignment vertical="top"/>
    </xf>
    <xf borderId="0" fillId="0" fontId="11" numFmtId="0" xfId="0" applyAlignment="1" applyFont="1">
      <alignment horizontal="center" shrinkToFit="0" vertical="top" wrapText="1"/>
    </xf>
    <xf borderId="11" fillId="14" fontId="3" numFmtId="0" xfId="0" applyAlignment="1" applyBorder="1" applyFill="1" applyFont="1">
      <alignment horizontal="center" shrinkToFit="0" vertical="top" wrapText="1"/>
    </xf>
    <xf borderId="12" fillId="14" fontId="3" numFmtId="0" xfId="0" applyAlignment="1" applyBorder="1" applyFont="1">
      <alignment horizontal="center" shrinkToFit="0" vertical="top" wrapText="1"/>
    </xf>
    <xf borderId="10" fillId="14" fontId="13" numFmtId="0" xfId="0" applyAlignment="1" applyBorder="1" applyFont="1">
      <alignment horizontal="center" readingOrder="0" shrinkToFit="0" vertical="top" wrapText="1"/>
    </xf>
    <xf borderId="9" fillId="14" fontId="14" numFmtId="0" xfId="0" applyAlignment="1" applyBorder="1" applyFont="1">
      <alignment horizontal="center" readingOrder="0" shrinkToFit="0" vertical="top" wrapText="1"/>
    </xf>
    <xf borderId="13" fillId="14" fontId="15" numFmtId="0" xfId="0" applyAlignment="1" applyBorder="1" applyFont="1">
      <alignment horizontal="center" shrinkToFit="0" vertical="top" wrapText="1"/>
    </xf>
    <xf borderId="9" fillId="14" fontId="13" numFmtId="0" xfId="0" applyAlignment="1" applyBorder="1" applyFont="1">
      <alignment horizontal="center" readingOrder="0" shrinkToFit="0" vertical="top" wrapText="1"/>
    </xf>
    <xf borderId="9" fillId="14" fontId="16" numFmtId="0" xfId="0" applyAlignment="1" applyBorder="1" applyFont="1">
      <alignment horizontal="center" readingOrder="0" shrinkToFit="0" vertical="top" wrapText="1"/>
    </xf>
    <xf borderId="14" fillId="0" fontId="11" numFmtId="0" xfId="0" applyAlignment="1" applyBorder="1" applyFont="1">
      <alignment horizontal="center" shrinkToFit="0" vertical="top" wrapText="1"/>
    </xf>
    <xf borderId="15" fillId="4" fontId="1" numFmtId="0" xfId="0" applyAlignment="1" applyBorder="1" applyFont="1">
      <alignment horizontal="right" shrinkToFit="0" vertical="top" wrapText="1"/>
    </xf>
    <xf borderId="15" fillId="4" fontId="11" numFmtId="0" xfId="0" applyAlignment="1" applyBorder="1" applyFont="1">
      <alignment shrinkToFit="0" vertical="top" wrapText="1"/>
    </xf>
    <xf borderId="15" fillId="14" fontId="10" numFmtId="0" xfId="0" applyAlignment="1" applyBorder="1" applyFont="1">
      <alignment shrinkToFit="0" vertical="top" wrapText="1"/>
    </xf>
    <xf borderId="16" fillId="14" fontId="11" numFmtId="0" xfId="0" applyAlignment="1" applyBorder="1" applyFont="1">
      <alignment shrinkToFit="0" vertical="top" wrapText="1"/>
    </xf>
    <xf borderId="17" fillId="14" fontId="11" numFmtId="0" xfId="0" applyAlignment="1" applyBorder="1" applyFont="1">
      <alignment shrinkToFit="0" vertical="top" wrapText="1"/>
    </xf>
    <xf borderId="18" fillId="14" fontId="12" numFmtId="0" xfId="0" applyAlignment="1" applyBorder="1" applyFont="1">
      <alignment vertical="top"/>
    </xf>
    <xf borderId="0" fillId="14" fontId="11" numFmtId="0" xfId="0" applyAlignment="1" applyFont="1">
      <alignment shrinkToFit="0" vertical="top" wrapText="1"/>
    </xf>
    <xf borderId="9" fillId="14" fontId="11" numFmtId="0" xfId="0" applyAlignment="1" applyBorder="1" applyFont="1">
      <alignment horizontal="center" shrinkToFit="0" vertical="top" wrapText="1"/>
    </xf>
    <xf borderId="19" fillId="14" fontId="17" numFmtId="0" xfId="0" applyAlignment="1" applyBorder="1" applyFont="1">
      <alignment horizontal="center" shrinkToFit="0" vertical="top" wrapText="1"/>
    </xf>
    <xf borderId="9" fillId="5" fontId="1" numFmtId="0" xfId="0" applyAlignment="1" applyBorder="1" applyFont="1">
      <alignment horizontal="right" shrinkToFit="0" vertical="top" wrapText="1"/>
    </xf>
    <xf borderId="9" fillId="5" fontId="11" numFmtId="0" xfId="0" applyAlignment="1" applyBorder="1" applyFont="1">
      <alignment shrinkToFit="0" vertical="top" wrapText="1"/>
    </xf>
    <xf borderId="9" fillId="14" fontId="10" numFmtId="0" xfId="0" applyAlignment="1" applyBorder="1" applyFont="1">
      <alignment readingOrder="0" shrinkToFit="0" vertical="top" wrapText="1"/>
    </xf>
    <xf borderId="9" fillId="9" fontId="11" numFmtId="0" xfId="0" applyAlignment="1" applyBorder="1" applyFont="1">
      <alignment readingOrder="0" shrinkToFit="0" vertical="top" wrapText="1"/>
    </xf>
    <xf borderId="0" fillId="14" fontId="11" numFmtId="0" xfId="0" applyAlignment="1" applyFont="1">
      <alignment horizontal="right" readingOrder="0" shrinkToFit="0" vertical="top" wrapText="1"/>
    </xf>
    <xf borderId="9" fillId="14" fontId="11" numFmtId="0" xfId="0" applyAlignment="1" applyBorder="1" applyFont="1">
      <alignment horizontal="center" readingOrder="0" shrinkToFit="0" vertical="top" wrapText="1"/>
    </xf>
    <xf borderId="20" fillId="14" fontId="17" numFmtId="0" xfId="0" applyAlignment="1" applyBorder="1" applyFont="1">
      <alignment horizontal="center" shrinkToFit="0" vertical="top" wrapText="1"/>
    </xf>
    <xf borderId="9" fillId="6" fontId="1" numFmtId="0" xfId="0" applyAlignment="1" applyBorder="1" applyFont="1">
      <alignment horizontal="right" shrinkToFit="0" vertical="top" wrapText="1"/>
    </xf>
    <xf borderId="9" fillId="6" fontId="11" numFmtId="0" xfId="0" applyAlignment="1" applyBorder="1" applyFont="1">
      <alignment shrinkToFit="0" vertical="top" wrapText="1"/>
    </xf>
    <xf borderId="1" fillId="10" fontId="11" numFmtId="0" xfId="0" applyAlignment="1" applyBorder="1" applyFont="1">
      <alignment readingOrder="0" shrinkToFit="0" vertical="top" wrapText="1"/>
    </xf>
    <xf borderId="21" fillId="10" fontId="11" numFmtId="0" xfId="0" applyAlignment="1" applyBorder="1" applyFont="1">
      <alignment readingOrder="0" shrinkToFit="0" vertical="top" wrapText="1"/>
    </xf>
    <xf borderId="9" fillId="7" fontId="1" numFmtId="0" xfId="0" applyAlignment="1" applyBorder="1" applyFont="1">
      <alignment horizontal="right" shrinkToFit="0" vertical="top" wrapText="1"/>
    </xf>
    <xf borderId="9" fillId="7" fontId="11" numFmtId="0" xfId="0" applyAlignment="1" applyBorder="1" applyFont="1">
      <alignment shrinkToFit="0" vertical="top" wrapText="1"/>
    </xf>
    <xf borderId="1" fillId="11" fontId="11" numFmtId="0" xfId="0" applyAlignment="1" applyBorder="1" applyFont="1">
      <alignment readingOrder="0" shrinkToFit="0" vertical="top" wrapText="1"/>
    </xf>
    <xf borderId="21" fillId="11" fontId="11" numFmtId="0" xfId="0" applyAlignment="1" applyBorder="1" applyFont="1">
      <alignment readingOrder="0" shrinkToFit="0" vertical="top" wrapText="1"/>
    </xf>
    <xf borderId="9" fillId="8" fontId="1" numFmtId="0" xfId="0" applyAlignment="1" applyBorder="1" applyFont="1">
      <alignment horizontal="right" shrinkToFit="0" vertical="top" wrapText="1"/>
    </xf>
    <xf borderId="9" fillId="8" fontId="11" numFmtId="0" xfId="0" applyAlignment="1" applyBorder="1" applyFont="1">
      <alignment shrinkToFit="0" vertical="top" wrapText="1"/>
    </xf>
    <xf borderId="1" fillId="12" fontId="11" numFmtId="0" xfId="0" applyAlignment="1" applyBorder="1" applyFont="1">
      <alignment readingOrder="0" shrinkToFit="0" vertical="top" wrapText="1"/>
    </xf>
    <xf borderId="21" fillId="12" fontId="11" numFmtId="0" xfId="0" applyAlignment="1" applyBorder="1" applyFont="1">
      <alignment readingOrder="0" shrinkToFit="0" vertical="top" wrapText="1"/>
    </xf>
    <xf borderId="22" fillId="14" fontId="17" numFmtId="0" xfId="0" applyAlignment="1" applyBorder="1" applyFont="1">
      <alignment horizontal="center" shrinkToFit="0" vertical="top" wrapText="1"/>
    </xf>
    <xf borderId="9" fillId="14" fontId="1" numFmtId="0" xfId="0" applyAlignment="1" applyBorder="1" applyFont="1">
      <alignment horizontal="right" shrinkToFit="0" vertical="top" wrapText="1"/>
    </xf>
    <xf borderId="9" fillId="14" fontId="11" numFmtId="0" xfId="0" applyAlignment="1" applyBorder="1" applyFont="1">
      <alignment shrinkToFit="0" vertical="top" wrapText="1"/>
    </xf>
    <xf borderId="9" fillId="14" fontId="10" numFmtId="0" xfId="0" applyAlignment="1" applyBorder="1" applyFont="1">
      <alignment shrinkToFit="0" vertical="top" wrapText="1"/>
    </xf>
    <xf borderId="1" fillId="14" fontId="11" numFmtId="0" xfId="0" applyAlignment="1" applyBorder="1" applyFont="1">
      <alignment shrinkToFit="0" vertical="top" wrapText="1"/>
    </xf>
    <xf borderId="21" fillId="14" fontId="11" numFmtId="0" xfId="0" applyAlignment="1" applyBorder="1" applyFont="1">
      <alignment shrinkToFit="0" vertical="top" wrapText="1"/>
    </xf>
    <xf borderId="12" fillId="14" fontId="18" numFmtId="0" xfId="0" applyAlignment="1" applyBorder="1" applyFont="1">
      <alignment horizontal="center" shrinkToFit="0" vertical="top" wrapText="1"/>
    </xf>
    <xf borderId="13" fillId="14" fontId="12" numFmtId="0" xfId="0" applyAlignment="1" applyBorder="1" applyFont="1">
      <alignment vertical="top"/>
    </xf>
    <xf borderId="8" fillId="15" fontId="1" numFmtId="0" xfId="0" applyAlignment="1" applyBorder="1" applyFill="1" applyFont="1">
      <alignment horizontal="center" shrinkToFit="0" vertical="top" wrapText="1"/>
    </xf>
    <xf borderId="8" fillId="15" fontId="3" numFmtId="0" xfId="0" applyAlignment="1" applyBorder="1" applyFont="1">
      <alignment horizontal="center" shrinkToFit="0" vertical="top" wrapText="1"/>
    </xf>
    <xf borderId="8" fillId="15" fontId="1" numFmtId="0" xfId="0" applyAlignment="1" applyBorder="1" applyFont="1">
      <alignment shrinkToFit="0" vertical="top" wrapText="1"/>
    </xf>
    <xf borderId="8" fillId="15" fontId="10" numFmtId="0" xfId="0" applyAlignment="1" applyBorder="1" applyFont="1">
      <alignment shrinkToFit="0" vertical="top" wrapText="1"/>
    </xf>
    <xf borderId="23" fillId="15" fontId="11" numFmtId="0" xfId="0" applyAlignment="1" applyBorder="1" applyFont="1">
      <alignment shrinkToFit="0" vertical="top" wrapText="1"/>
    </xf>
    <xf borderId="24" fillId="15" fontId="11" numFmtId="0" xfId="0" applyAlignment="1" applyBorder="1" applyFont="1">
      <alignment shrinkToFit="0" vertical="top" wrapText="1"/>
    </xf>
    <xf borderId="7" fillId="15" fontId="12" numFmtId="0" xfId="0" applyAlignment="1" applyBorder="1" applyFont="1">
      <alignment vertical="top"/>
    </xf>
    <xf borderId="9" fillId="15" fontId="11" numFmtId="0" xfId="0" applyAlignment="1" applyBorder="1" applyFont="1">
      <alignment shrinkToFit="0" vertical="top" wrapText="1"/>
    </xf>
    <xf borderId="9" fillId="15" fontId="11" numFmtId="0" xfId="0" applyAlignment="1" applyBorder="1" applyFont="1">
      <alignment horizontal="center" shrinkToFit="0" vertical="top" wrapText="1"/>
    </xf>
    <xf borderId="7" fillId="0" fontId="1" numFmtId="0" xfId="0" applyAlignment="1" applyBorder="1" applyFont="1">
      <alignment horizontal="center" shrinkToFit="0" vertical="top" wrapText="1"/>
    </xf>
    <xf borderId="9" fillId="0" fontId="1" numFmtId="0" xfId="0" applyAlignment="1" applyBorder="1" applyFont="1">
      <alignment horizontal="left" shrinkToFit="0" vertical="top" wrapText="1"/>
    </xf>
    <xf borderId="9" fillId="16" fontId="1" numFmtId="0" xfId="0" applyAlignment="1" applyBorder="1" applyFill="1" applyFont="1">
      <alignment horizontal="center" readingOrder="0" shrinkToFit="0" vertical="top" wrapText="1"/>
    </xf>
    <xf borderId="7" fillId="0" fontId="10" numFmtId="0" xfId="0" applyAlignment="1" applyBorder="1" applyFont="1">
      <alignment shrinkToFit="0" vertical="top" wrapText="1"/>
    </xf>
    <xf borderId="9" fillId="10" fontId="11" numFmtId="0" xfId="0" applyAlignment="1" applyBorder="1" applyFont="1">
      <alignment readingOrder="0" shrinkToFit="0" vertical="top" wrapText="1"/>
    </xf>
    <xf borderId="9" fillId="10" fontId="19" numFmtId="0" xfId="0" applyAlignment="1" applyBorder="1" applyFont="1">
      <alignment readingOrder="0" shrinkToFit="0" vertical="top" wrapText="1"/>
    </xf>
    <xf borderId="7" fillId="0" fontId="12" numFmtId="0" xfId="0" applyAlignment="1" applyBorder="1" applyFont="1">
      <alignment vertical="top"/>
    </xf>
    <xf borderId="9" fillId="0" fontId="11" numFmtId="0" xfId="0" applyAlignment="1" applyBorder="1" applyFont="1">
      <alignment shrinkToFit="0" vertical="top" wrapText="1"/>
    </xf>
    <xf borderId="9" fillId="0" fontId="11" numFmtId="0" xfId="0" applyAlignment="1" applyBorder="1" applyFont="1">
      <alignment horizontal="center" readingOrder="0" shrinkToFit="0" vertical="top" wrapText="1"/>
    </xf>
    <xf borderId="7" fillId="0" fontId="10" numFmtId="0" xfId="0" applyAlignment="1" applyBorder="1" applyFont="1">
      <alignment readingOrder="0" shrinkToFit="0" vertical="top" wrapText="1"/>
    </xf>
    <xf borderId="7" fillId="0" fontId="20" numFmtId="0" xfId="0" applyAlignment="1" applyBorder="1" applyFont="1">
      <alignment readingOrder="0" shrinkToFit="0" vertical="top" wrapText="1"/>
    </xf>
    <xf borderId="9" fillId="11" fontId="11" numFmtId="0" xfId="0" applyAlignment="1" applyBorder="1" applyFont="1">
      <alignment readingOrder="0" shrinkToFit="0" vertical="top" wrapText="1"/>
    </xf>
    <xf borderId="9" fillId="11" fontId="21" numFmtId="0" xfId="0" applyAlignment="1" applyBorder="1" applyFont="1">
      <alignment readingOrder="0" shrinkToFit="0" vertical="top" wrapText="1"/>
    </xf>
    <xf borderId="7" fillId="17" fontId="1" numFmtId="0" xfId="0" applyAlignment="1" applyBorder="1" applyFill="1" applyFont="1">
      <alignment horizontal="center" shrinkToFit="0" vertical="top" wrapText="1"/>
    </xf>
    <xf borderId="7" fillId="17" fontId="3" numFmtId="0" xfId="0" applyAlignment="1" applyBorder="1" applyFont="1">
      <alignment horizontal="left" readingOrder="0" shrinkToFit="0" vertical="top" wrapText="1"/>
    </xf>
    <xf borderId="7" fillId="17" fontId="1" numFmtId="0" xfId="0" applyAlignment="1" applyBorder="1" applyFont="1">
      <alignment shrinkToFit="0" vertical="top" wrapText="1"/>
    </xf>
    <xf borderId="7" fillId="17" fontId="10" numFmtId="0" xfId="0" applyAlignment="1" applyBorder="1" applyFont="1">
      <alignment shrinkToFit="0" vertical="top" wrapText="1"/>
    </xf>
    <xf borderId="9" fillId="17" fontId="11" numFmtId="0" xfId="0" applyAlignment="1" applyBorder="1" applyFont="1">
      <alignment shrinkToFit="0" vertical="top" wrapText="1"/>
    </xf>
    <xf borderId="7" fillId="14" fontId="12" numFmtId="0" xfId="0" applyAlignment="1" applyBorder="1" applyFont="1">
      <alignment vertical="top"/>
    </xf>
    <xf borderId="9" fillId="17" fontId="11" numFmtId="0" xfId="0" applyAlignment="1" applyBorder="1" applyFont="1">
      <alignment horizontal="center" shrinkToFit="0" vertical="top" wrapText="1"/>
    </xf>
    <xf borderId="7" fillId="0" fontId="1" numFmtId="0" xfId="0" applyAlignment="1" applyBorder="1" applyFont="1">
      <alignment horizontal="left" readingOrder="0" shrinkToFit="0" vertical="top" wrapText="1"/>
    </xf>
    <xf borderId="9" fillId="11" fontId="19" numFmtId="0" xfId="0" applyAlignment="1" applyBorder="1" applyFont="1">
      <alignment readingOrder="0" shrinkToFit="0" vertical="top" wrapText="1"/>
    </xf>
    <xf borderId="7" fillId="0" fontId="20" numFmtId="0" xfId="0" applyAlignment="1" applyBorder="1" applyFont="1">
      <alignment shrinkToFit="0" vertical="top" wrapText="1"/>
    </xf>
    <xf borderId="9" fillId="0" fontId="11" numFmtId="0" xfId="0" applyAlignment="1" applyBorder="1" applyFont="1">
      <alignment readingOrder="0" shrinkToFit="0" vertical="top" wrapText="1"/>
    </xf>
    <xf borderId="7" fillId="0" fontId="1" numFmtId="0" xfId="0" applyAlignment="1" applyBorder="1" applyFont="1">
      <alignment horizontal="left" shrinkToFit="0" vertical="top" wrapText="1"/>
    </xf>
    <xf borderId="9" fillId="9" fontId="22" numFmtId="0" xfId="0" applyAlignment="1" applyBorder="1" applyFont="1">
      <alignment shrinkToFit="0" vertical="top" wrapText="1"/>
    </xf>
    <xf borderId="9" fillId="14" fontId="12" numFmtId="0" xfId="0" applyAlignment="1" applyBorder="1" applyFont="1">
      <alignment vertical="top"/>
    </xf>
    <xf borderId="3" fillId="14" fontId="15" numFmtId="0" xfId="0" applyAlignment="1" applyBorder="1" applyFont="1">
      <alignment shrinkToFit="0" vertical="top" wrapText="1"/>
    </xf>
    <xf borderId="3" fillId="14" fontId="12" numFmtId="0" xfId="0" applyAlignment="1" applyBorder="1" applyFont="1">
      <alignment vertical="top"/>
    </xf>
    <xf borderId="3" fillId="14" fontId="23" numFmtId="0" xfId="0" applyAlignment="1" applyBorder="1" applyFont="1">
      <alignment vertical="top"/>
    </xf>
    <xf borderId="3" fillId="14" fontId="12" numFmtId="0" xfId="0" applyAlignment="1" applyBorder="1" applyFont="1">
      <alignment vertical="top"/>
    </xf>
    <xf borderId="7" fillId="0" fontId="24" numFmtId="0" xfId="0" applyAlignment="1" applyBorder="1" applyFont="1">
      <alignment horizontal="center" shrinkToFit="0" vertical="top" wrapText="1"/>
    </xf>
    <xf borderId="6" fillId="0" fontId="20" numFmtId="0" xfId="0" applyAlignment="1" applyBorder="1" applyFont="1">
      <alignment shrinkToFit="0" vertical="top" wrapText="1"/>
    </xf>
    <xf borderId="6" fillId="0" fontId="23" numFmtId="0" xfId="0" applyAlignment="1" applyBorder="1" applyFont="1">
      <alignment vertical="top"/>
    </xf>
    <xf borderId="6" fillId="9" fontId="25" numFmtId="0" xfId="0" applyAlignment="1" applyBorder="1" applyFont="1">
      <alignment shrinkToFit="0" vertical="top" wrapText="1"/>
    </xf>
    <xf borderId="6" fillId="9" fontId="12" numFmtId="0" xfId="0" applyAlignment="1" applyBorder="1" applyFont="1">
      <alignment vertical="top"/>
    </xf>
    <xf borderId="6" fillId="0" fontId="12" numFmtId="0" xfId="0" applyAlignment="1" applyBorder="1" applyFont="1">
      <alignment vertical="top"/>
    </xf>
    <xf borderId="6" fillId="0" fontId="25" numFmtId="0" xfId="0" applyAlignment="1" applyBorder="1" applyFont="1">
      <alignment horizontal="center" shrinkToFit="0" vertical="top" wrapText="1"/>
    </xf>
    <xf borderId="8" fillId="17" fontId="1" numFmtId="0" xfId="0" applyAlignment="1" applyBorder="1" applyFont="1">
      <alignment horizontal="center" shrinkToFit="0" vertical="top" wrapText="1"/>
    </xf>
    <xf borderId="8" fillId="17" fontId="3" numFmtId="0" xfId="0" applyAlignment="1" applyBorder="1" applyFont="1">
      <alignment horizontal="left" shrinkToFit="0" vertical="top" wrapText="1"/>
    </xf>
    <xf borderId="8" fillId="17" fontId="1" numFmtId="0" xfId="0" applyAlignment="1" applyBorder="1" applyFont="1">
      <alignment shrinkToFit="0" vertical="top" wrapText="1"/>
    </xf>
    <xf borderId="8" fillId="17" fontId="1" numFmtId="0" xfId="0" applyAlignment="1" applyBorder="1" applyFont="1">
      <alignment readingOrder="0" shrinkToFit="0" vertical="top" wrapText="1"/>
    </xf>
    <xf borderId="7" fillId="0" fontId="24" numFmtId="0" xfId="0" applyAlignment="1" applyBorder="1" applyFont="1">
      <alignment shrinkToFit="0" vertical="top" wrapText="1"/>
    </xf>
    <xf borderId="9" fillId="12" fontId="11" numFmtId="0" xfId="0" applyAlignment="1" applyBorder="1" applyFont="1">
      <alignment readingOrder="0" shrinkToFit="0" vertical="top" wrapText="1"/>
    </xf>
    <xf borderId="9" fillId="12" fontId="1" numFmtId="0" xfId="0" applyAlignment="1" applyBorder="1" applyFont="1">
      <alignment readingOrder="0" shrinkToFit="0" vertical="top" wrapText="1"/>
    </xf>
    <xf borderId="6" fillId="0" fontId="3" numFmtId="0" xfId="0" applyAlignment="1" applyBorder="1" applyFont="1">
      <alignment readingOrder="0" shrinkToFit="0" vertical="top" wrapText="1"/>
    </xf>
    <xf borderId="9" fillId="0" fontId="26" numFmtId="0" xfId="0" applyAlignment="1" applyBorder="1" applyFont="1">
      <alignment readingOrder="0" shrinkToFit="0" vertical="top" wrapText="1"/>
    </xf>
    <xf borderId="0" fillId="0" fontId="27" numFmtId="0" xfId="0" applyAlignment="1" applyFont="1">
      <alignment shrinkToFit="0" vertical="top" wrapText="1"/>
    </xf>
    <xf borderId="6" fillId="0" fontId="10" numFmtId="0" xfId="0" applyAlignment="1" applyBorder="1" applyFont="1">
      <alignment shrinkToFit="0" vertical="top" wrapText="1"/>
    </xf>
    <xf borderId="9" fillId="9" fontId="22" numFmtId="0" xfId="0" applyAlignment="1" applyBorder="1" applyFont="1">
      <alignment readingOrder="0" shrinkToFit="0" vertical="top" wrapText="1"/>
    </xf>
    <xf borderId="7" fillId="0" fontId="28" numFmtId="0" xfId="0" applyAlignment="1" applyBorder="1" applyFont="1">
      <alignment vertical="top"/>
    </xf>
    <xf borderId="9" fillId="0" fontId="27" numFmtId="0" xfId="0" applyAlignment="1" applyBorder="1" applyFont="1">
      <alignment shrinkToFit="0" vertical="top" wrapText="1"/>
    </xf>
    <xf borderId="6" fillId="0" fontId="29" numFmtId="0" xfId="0" applyAlignment="1" applyBorder="1" applyFont="1">
      <alignment readingOrder="0" shrinkToFit="0" vertical="top" wrapText="1"/>
    </xf>
    <xf borderId="9" fillId="11" fontId="11" numFmtId="0" xfId="0" applyAlignment="1" applyBorder="1" applyFont="1">
      <alignment shrinkToFit="0" vertical="top" wrapText="1"/>
    </xf>
    <xf borderId="9" fillId="0" fontId="21" numFmtId="0" xfId="0" applyAlignment="1" applyBorder="1" applyFont="1">
      <alignment readingOrder="0" shrinkToFit="0" vertical="top" wrapText="1"/>
    </xf>
    <xf borderId="4" fillId="11" fontId="11" numFmtId="0" xfId="0" applyAlignment="1" applyBorder="1" applyFont="1">
      <alignment readingOrder="0" shrinkToFit="0" vertical="top" wrapText="1"/>
    </xf>
    <xf borderId="4" fillId="12" fontId="11" numFmtId="0" xfId="0" applyAlignment="1" applyBorder="1" applyFont="1">
      <alignment readingOrder="0" shrinkToFit="0" vertical="top" wrapText="1"/>
    </xf>
    <xf borderId="7" fillId="0" fontId="27" numFmtId="0" xfId="0" applyAlignment="1" applyBorder="1" applyFont="1">
      <alignment readingOrder="0" shrinkToFit="0" vertical="top" wrapText="1"/>
    </xf>
    <xf borderId="4" fillId="10" fontId="11" numFmtId="0" xfId="0" applyAlignment="1" applyBorder="1" applyFont="1">
      <alignment readingOrder="0" shrinkToFit="0" vertical="top" wrapText="1"/>
    </xf>
    <xf borderId="4" fillId="0" fontId="11" numFmtId="0" xfId="0" applyAlignment="1" applyBorder="1" applyFont="1">
      <alignment readingOrder="0" shrinkToFit="0" vertical="top" wrapText="1"/>
    </xf>
    <xf borderId="21" fillId="0" fontId="11" numFmtId="0" xfId="0" applyAlignment="1" applyBorder="1" applyFont="1">
      <alignment readingOrder="0" shrinkToFit="0" vertical="top" wrapText="1"/>
    </xf>
    <xf borderId="8" fillId="0" fontId="30" numFmtId="0" xfId="0" applyAlignment="1" applyBorder="1" applyFont="1">
      <alignment readingOrder="0" shrinkToFit="0" vertical="top" wrapText="1"/>
    </xf>
    <xf borderId="9" fillId="0" fontId="31" numFmtId="0" xfId="0" applyAlignment="1" applyBorder="1" applyFont="1">
      <alignment horizontal="center" readingOrder="0" shrinkToFit="0" vertical="top" wrapText="1"/>
    </xf>
    <xf borderId="9" fillId="0" fontId="1" numFmtId="0" xfId="0" applyAlignment="1" applyBorder="1" applyFont="1">
      <alignment horizontal="left" readingOrder="0" shrinkToFit="0" vertical="top" wrapText="1"/>
    </xf>
    <xf borderId="4" fillId="10" fontId="22" numFmtId="0" xfId="0" applyAlignment="1" applyBorder="1" applyFont="1">
      <alignment readingOrder="0" shrinkToFit="0" vertical="top" wrapText="1"/>
    </xf>
    <xf borderId="9" fillId="2" fontId="19" numFmtId="0" xfId="0" applyAlignment="1" applyBorder="1" applyFont="1">
      <alignment readingOrder="0" shrinkToFit="0" vertical="top" wrapText="1"/>
    </xf>
    <xf borderId="9" fillId="18" fontId="1" numFmtId="0" xfId="0" applyAlignment="1" applyBorder="1" applyFill="1" applyFont="1">
      <alignment horizontal="center" shrinkToFit="0" vertical="top" wrapText="1"/>
    </xf>
    <xf borderId="9" fillId="18" fontId="1" numFmtId="0" xfId="0" applyAlignment="1" applyBorder="1" applyFont="1">
      <alignment horizontal="left" shrinkToFit="0" vertical="top" wrapText="1"/>
    </xf>
    <xf borderId="9" fillId="18" fontId="1" numFmtId="0" xfId="0" applyAlignment="1" applyBorder="1" applyFont="1">
      <alignment horizontal="center" readingOrder="0" shrinkToFit="0" vertical="top" wrapText="1"/>
    </xf>
    <xf borderId="7" fillId="19" fontId="10" numFmtId="0" xfId="0" applyAlignment="1" applyBorder="1" applyFill="1" applyFont="1">
      <alignment readingOrder="0" shrinkToFit="0" vertical="top" wrapText="1"/>
    </xf>
    <xf borderId="9" fillId="10" fontId="21" numFmtId="0" xfId="0" applyAlignment="1" applyBorder="1" applyFont="1">
      <alignment readingOrder="0" shrinkToFit="0" vertical="top" wrapText="1"/>
    </xf>
    <xf borderId="7" fillId="18" fontId="12" numFmtId="0" xfId="0" applyAlignment="1" applyBorder="1" applyFont="1">
      <alignment vertical="top"/>
    </xf>
    <xf borderId="9" fillId="18" fontId="11" numFmtId="0" xfId="0" applyAlignment="1" applyBorder="1" applyFont="1">
      <alignment shrinkToFit="0" vertical="top" wrapText="1"/>
    </xf>
    <xf borderId="9" fillId="18" fontId="11" numFmtId="0" xfId="0" applyAlignment="1" applyBorder="1" applyFont="1">
      <alignment horizontal="center" readingOrder="0" shrinkToFit="0" vertical="top" wrapText="1"/>
    </xf>
    <xf borderId="7" fillId="0" fontId="1" numFmtId="0" xfId="0" applyAlignment="1" applyBorder="1" applyFont="1">
      <alignment readingOrder="0" shrinkToFit="0" vertical="top" wrapText="1"/>
    </xf>
    <xf borderId="9" fillId="17" fontId="1" numFmtId="0" xfId="0" applyAlignment="1" applyBorder="1" applyFont="1">
      <alignment horizontal="center" shrinkToFit="0" vertical="top" wrapText="1"/>
    </xf>
    <xf borderId="9" fillId="17" fontId="3" numFmtId="0" xfId="0" applyAlignment="1" applyBorder="1" applyFont="1">
      <alignment horizontal="left" readingOrder="0" shrinkToFit="0" vertical="top" wrapText="1"/>
    </xf>
    <xf borderId="8" fillId="17" fontId="10" numFmtId="0" xfId="0" applyAlignment="1" applyBorder="1" applyFont="1">
      <alignment shrinkToFit="0" vertical="top" wrapText="1"/>
    </xf>
    <xf borderId="9" fillId="18" fontId="1" numFmtId="0" xfId="0" applyAlignment="1" applyBorder="1" applyFont="1">
      <alignment horizontal="left" readingOrder="0" shrinkToFit="0" vertical="top" wrapText="1"/>
    </xf>
    <xf borderId="9" fillId="9" fontId="21" numFmtId="0" xfId="0" applyAlignment="1" applyBorder="1" applyFont="1">
      <alignment readingOrder="0" shrinkToFit="0" vertical="top" wrapText="1"/>
    </xf>
    <xf borderId="9" fillId="9" fontId="11" numFmtId="0" xfId="0" applyAlignment="1" applyBorder="1" applyFont="1">
      <alignment shrinkToFit="0" vertical="top" wrapText="1"/>
    </xf>
    <xf borderId="9" fillId="19" fontId="1" numFmtId="0" xfId="0" applyAlignment="1" applyBorder="1" applyFont="1">
      <alignment horizontal="center" shrinkToFit="0" vertical="top" wrapText="1"/>
    </xf>
    <xf borderId="7" fillId="19" fontId="1" numFmtId="0" xfId="0" applyAlignment="1" applyBorder="1" applyFont="1">
      <alignment horizontal="left" readingOrder="0" shrinkToFit="0" vertical="top" wrapText="1"/>
    </xf>
    <xf borderId="9" fillId="19" fontId="1" numFmtId="0" xfId="0" applyAlignment="1" applyBorder="1" applyFont="1">
      <alignment horizontal="center" readingOrder="0" shrinkToFit="0" vertical="top" wrapText="1"/>
    </xf>
    <xf borderId="9" fillId="19" fontId="22" numFmtId="0" xfId="0" applyAlignment="1" applyBorder="1" applyFont="1">
      <alignment readingOrder="0" shrinkToFit="0" vertical="top" wrapText="1"/>
    </xf>
    <xf borderId="9" fillId="19" fontId="11" numFmtId="0" xfId="0" applyAlignment="1" applyBorder="1" applyFont="1">
      <alignment shrinkToFit="0" vertical="top" wrapText="1"/>
    </xf>
    <xf borderId="7" fillId="19" fontId="12" numFmtId="0" xfId="0" applyAlignment="1" applyBorder="1" applyFont="1">
      <alignment vertical="top"/>
    </xf>
    <xf borderId="9" fillId="0" fontId="8" numFmtId="0" xfId="0" applyAlignment="1" applyBorder="1" applyFont="1">
      <alignment readingOrder="0" shrinkToFit="0" vertical="top" wrapText="1"/>
    </xf>
    <xf borderId="9" fillId="19" fontId="11" numFmtId="0" xfId="0" applyAlignment="1" applyBorder="1" applyFont="1">
      <alignment horizontal="center" readingOrder="0" shrinkToFit="0" vertical="top" wrapText="1"/>
    </xf>
    <xf borderId="7" fillId="10" fontId="1" numFmtId="0" xfId="0" applyAlignment="1" applyBorder="1" applyFont="1">
      <alignment readingOrder="0" shrinkToFit="0" vertical="top" wrapText="1"/>
    </xf>
    <xf borderId="9" fillId="17" fontId="3" numFmtId="0" xfId="0" applyAlignment="1" applyBorder="1" applyFont="1">
      <alignment readingOrder="0" shrinkToFit="0" vertical="top" wrapText="1"/>
    </xf>
    <xf borderId="9" fillId="17" fontId="1" numFmtId="0" xfId="0" applyAlignment="1" applyBorder="1" applyFont="1">
      <alignment shrinkToFit="0" vertical="top" wrapText="1"/>
    </xf>
    <xf borderId="9" fillId="19" fontId="1" numFmtId="0" xfId="0" applyAlignment="1" applyBorder="1" applyFont="1">
      <alignment readingOrder="0" shrinkToFit="0" vertical="top" wrapText="1"/>
    </xf>
    <xf borderId="7" fillId="19" fontId="10" numFmtId="0" xfId="0" applyAlignment="1" applyBorder="1" applyFont="1">
      <alignment shrinkToFit="0" vertical="top" wrapText="1"/>
    </xf>
    <xf borderId="0" fillId="19" fontId="22" numFmtId="0" xfId="0" applyAlignment="1" applyFont="1">
      <alignment readingOrder="0" shrinkToFit="0" vertical="top" wrapText="1"/>
    </xf>
    <xf borderId="9" fillId="19" fontId="11" numFmtId="0" xfId="0" applyAlignment="1" applyBorder="1" applyFont="1">
      <alignment readingOrder="0" shrinkToFit="0" vertical="top" wrapText="1"/>
    </xf>
    <xf borderId="25" fillId="0" fontId="1" numFmtId="0" xfId="0" applyAlignment="1" applyBorder="1" applyFont="1">
      <alignment horizontal="center" shrinkToFit="0" vertical="top" wrapText="1"/>
    </xf>
    <xf borderId="10" fillId="0" fontId="1" numFmtId="0" xfId="0" applyAlignment="1" applyBorder="1" applyFont="1">
      <alignment shrinkToFit="0" vertical="top" wrapText="1"/>
    </xf>
    <xf borderId="10" fillId="0" fontId="1" numFmtId="0" xfId="0" applyAlignment="1" applyBorder="1" applyFont="1">
      <alignment horizontal="center" readingOrder="0" shrinkToFit="0" vertical="top" wrapText="1"/>
    </xf>
    <xf borderId="6" fillId="0" fontId="10" numFmtId="0" xfId="0" applyAlignment="1" applyBorder="1" applyFont="1">
      <alignment readingOrder="0" shrinkToFit="0" vertical="top" wrapText="1"/>
    </xf>
    <xf borderId="7" fillId="0" fontId="24" numFmtId="0" xfId="0" applyAlignment="1" applyBorder="1" applyFont="1">
      <alignment readingOrder="0" shrinkToFit="0" vertical="top" wrapText="1"/>
    </xf>
    <xf borderId="4" fillId="0" fontId="1" numFmtId="0" xfId="0" applyAlignment="1" applyBorder="1" applyFont="1">
      <alignment horizontal="center" shrinkToFit="0" vertical="top" wrapText="1"/>
    </xf>
    <xf borderId="7" fillId="0" fontId="1" numFmtId="0" xfId="0" applyAlignment="1" applyBorder="1" applyFont="1">
      <alignment shrinkToFit="0" vertical="top" wrapText="1"/>
    </xf>
    <xf borderId="9" fillId="0" fontId="22" numFmtId="0" xfId="0" applyAlignment="1" applyBorder="1" applyFont="1">
      <alignment readingOrder="0" shrinkToFit="0" vertical="top" wrapText="1"/>
    </xf>
    <xf borderId="7" fillId="0" fontId="1" numFmtId="0" xfId="0" applyAlignment="1" applyBorder="1" applyFont="1">
      <alignment horizontal="center" readingOrder="0" shrinkToFit="0" vertical="top" wrapText="1"/>
    </xf>
    <xf borderId="4" fillId="17" fontId="1" numFmtId="0" xfId="0" applyAlignment="1" applyBorder="1" applyFont="1">
      <alignment horizontal="center" shrinkToFit="0" vertical="top" wrapText="1"/>
    </xf>
    <xf borderId="7" fillId="17" fontId="3" numFmtId="0" xfId="0" applyAlignment="1" applyBorder="1" applyFont="1">
      <alignment readingOrder="0" shrinkToFit="0" vertical="top" wrapText="1"/>
    </xf>
    <xf borderId="9" fillId="17" fontId="11" numFmtId="0" xfId="0" applyAlignment="1" applyBorder="1" applyFont="1">
      <alignment readingOrder="0" shrinkToFit="0" vertical="top" wrapText="1"/>
    </xf>
    <xf borderId="9" fillId="17" fontId="11" numFmtId="0" xfId="0" applyAlignment="1" applyBorder="1" applyFont="1">
      <alignment horizontal="center" readingOrder="0" shrinkToFit="0" vertical="top" wrapText="1"/>
    </xf>
    <xf borderId="7" fillId="2" fontId="1" numFmtId="0" xfId="0" applyAlignment="1" applyBorder="1" applyFont="1">
      <alignment horizontal="center" readingOrder="0" shrinkToFit="0" vertical="top" wrapText="1"/>
    </xf>
    <xf borderId="6" fillId="0" fontId="32" numFmtId="0" xfId="0" applyAlignment="1" applyBorder="1" applyFont="1">
      <alignment readingOrder="0" shrinkToFit="0" vertical="top" wrapText="1"/>
    </xf>
    <xf borderId="9" fillId="11" fontId="22" numFmtId="0" xfId="0" applyAlignment="1" applyBorder="1" applyFont="1">
      <alignment readingOrder="0" shrinkToFit="0" vertical="top" wrapText="1"/>
    </xf>
    <xf borderId="9" fillId="11" fontId="33" numFmtId="0" xfId="0" applyAlignment="1" applyBorder="1" applyFont="1">
      <alignment readingOrder="0" shrinkToFit="0" vertical="top" wrapText="1"/>
    </xf>
    <xf borderId="4" fillId="0" fontId="34" numFmtId="0" xfId="0" applyAlignment="1" applyBorder="1" applyFont="1">
      <alignment shrinkToFit="0" vertical="top" wrapText="1"/>
    </xf>
    <xf borderId="4" fillId="0" fontId="35" numFmtId="0" xfId="0" applyAlignment="1" applyBorder="1" applyFont="1">
      <alignment readingOrder="0" shrinkToFit="0" vertical="top" wrapText="1"/>
    </xf>
    <xf borderId="9" fillId="0" fontId="30" numFmtId="0" xfId="0" applyAlignment="1" applyBorder="1" applyFont="1">
      <alignment horizontal="center" readingOrder="0" shrinkToFit="0" vertical="top" wrapText="1"/>
    </xf>
    <xf borderId="0" fillId="0" fontId="20" numFmtId="0" xfId="0" applyAlignment="1" applyFont="1">
      <alignment horizontal="left" readingOrder="0" shrinkToFit="0" vertical="top" wrapText="1"/>
    </xf>
    <xf borderId="4" fillId="0" fontId="30" numFmtId="0" xfId="0" applyAlignment="1" applyBorder="1" applyFont="1">
      <alignment readingOrder="0" shrinkToFit="0" vertical="top" wrapText="1"/>
    </xf>
    <xf borderId="26" fillId="17" fontId="3" numFmtId="0" xfId="0" applyAlignment="1" applyBorder="1" applyFont="1">
      <alignment readingOrder="0" shrinkToFit="0" vertical="top" wrapText="1"/>
    </xf>
    <xf borderId="9" fillId="17" fontId="10" numFmtId="0" xfId="0" applyAlignment="1" applyBorder="1" applyFont="1">
      <alignment shrinkToFit="0" vertical="top" wrapText="1"/>
    </xf>
    <xf borderId="3" fillId="0" fontId="1" numFmtId="0" xfId="0" applyAlignment="1" applyBorder="1" applyFont="1">
      <alignment horizontal="center" readingOrder="0" shrinkToFit="0" vertical="top" wrapText="1"/>
    </xf>
    <xf borderId="9" fillId="0" fontId="10" numFmtId="0" xfId="0" applyAlignment="1" applyBorder="1" applyFont="1">
      <alignment readingOrder="0" shrinkToFit="0" vertical="top" wrapText="1"/>
    </xf>
    <xf borderId="7" fillId="0" fontId="12" numFmtId="0" xfId="0" applyAlignment="1" applyBorder="1" applyFont="1">
      <alignment readingOrder="0" vertical="top"/>
    </xf>
    <xf borderId="9" fillId="0" fontId="10" numFmtId="0" xfId="0" applyAlignment="1" applyBorder="1" applyFont="1">
      <alignment shrinkToFit="0" vertical="top" wrapText="1"/>
    </xf>
    <xf borderId="9" fillId="0" fontId="36" numFmtId="0" xfId="0" applyAlignment="1" applyBorder="1" applyFont="1">
      <alignment readingOrder="0" shrinkToFit="0" vertical="top" wrapText="1"/>
    </xf>
    <xf borderId="4" fillId="19" fontId="1" numFmtId="0" xfId="0" applyAlignment="1" applyBorder="1" applyFont="1">
      <alignment horizontal="center" shrinkToFit="0" vertical="top" wrapText="1"/>
    </xf>
    <xf borderId="9" fillId="19" fontId="1" numFmtId="0" xfId="0" applyAlignment="1" applyBorder="1" applyFont="1">
      <alignment horizontal="left" shrinkToFit="0" vertical="top" wrapText="1"/>
    </xf>
    <xf borderId="3" fillId="19" fontId="1" numFmtId="0" xfId="0" applyAlignment="1" applyBorder="1" applyFont="1">
      <alignment horizontal="center" readingOrder="0" shrinkToFit="0" vertical="top" wrapText="1"/>
    </xf>
    <xf borderId="23" fillId="19" fontId="34" numFmtId="0" xfId="0" applyAlignment="1" applyBorder="1" applyFont="1">
      <alignment shrinkToFit="0" vertical="top" wrapText="1"/>
    </xf>
    <xf borderId="9" fillId="19" fontId="21" numFmtId="0" xfId="0" applyAlignment="1" applyBorder="1" applyFont="1">
      <alignment readingOrder="0" shrinkToFit="0" vertical="top" wrapText="1"/>
    </xf>
    <xf borderId="9" fillId="0" fontId="37" numFmtId="0" xfId="0" applyAlignment="1" applyBorder="1" applyFont="1">
      <alignment shrinkToFit="0" vertical="top" wrapText="1"/>
    </xf>
    <xf borderId="9" fillId="10" fontId="38" numFmtId="0" xfId="0" applyAlignment="1" applyBorder="1" applyFont="1">
      <alignment shrinkToFit="0" vertical="top" wrapText="1"/>
    </xf>
    <xf borderId="9" fillId="0" fontId="38" numFmtId="0" xfId="0" applyAlignment="1" applyBorder="1" applyFont="1">
      <alignment horizontal="center" readingOrder="0" shrinkToFit="0" vertical="top" wrapText="1"/>
    </xf>
    <xf borderId="9" fillId="15" fontId="1" numFmtId="0" xfId="0" applyAlignment="1" applyBorder="1" applyFont="1">
      <alignment horizontal="center" shrinkToFit="0" vertical="top" wrapText="1"/>
    </xf>
    <xf borderId="9" fillId="15" fontId="3" numFmtId="0" xfId="0" applyAlignment="1" applyBorder="1" applyFont="1">
      <alignment horizontal="center" readingOrder="0" shrinkToFit="0" vertical="top" wrapText="1"/>
    </xf>
    <xf borderId="9" fillId="15" fontId="1" numFmtId="0" xfId="0" applyAlignment="1" applyBorder="1" applyFont="1">
      <alignment shrinkToFit="0" vertical="top" wrapText="1"/>
    </xf>
    <xf borderId="9" fillId="15" fontId="10" numFmtId="0" xfId="0" applyAlignment="1" applyBorder="1" applyFont="1">
      <alignment shrinkToFit="0" vertical="top" wrapText="1"/>
    </xf>
    <xf borderId="7" fillId="14" fontId="1" numFmtId="0" xfId="0" applyAlignment="1" applyBorder="1" applyFont="1">
      <alignment horizontal="center" shrinkToFit="0" vertical="top" wrapText="1"/>
    </xf>
    <xf borderId="9" fillId="14" fontId="3" numFmtId="0" xfId="0" applyAlignment="1" applyBorder="1" applyFont="1">
      <alignment readingOrder="0" shrinkToFit="0" vertical="top" wrapText="1"/>
    </xf>
    <xf borderId="9" fillId="14" fontId="1" numFmtId="0" xfId="0" applyAlignment="1" applyBorder="1" applyFont="1">
      <alignment shrinkToFit="0" vertical="top" wrapText="1"/>
    </xf>
    <xf borderId="9" fillId="14" fontId="11" numFmtId="0" xfId="0" applyAlignment="1" applyBorder="1" applyFont="1">
      <alignment readingOrder="0" shrinkToFit="0" vertical="top" wrapText="1"/>
    </xf>
    <xf borderId="9" fillId="14" fontId="19" numFmtId="0" xfId="0" applyAlignment="1" applyBorder="1" applyFont="1">
      <alignment readingOrder="0" shrinkToFit="0" vertical="top" wrapText="1"/>
    </xf>
    <xf borderId="9" fillId="12" fontId="19" numFmtId="0" xfId="0" applyAlignment="1" applyBorder="1" applyFont="1">
      <alignment readingOrder="0" shrinkToFit="0" vertical="top" wrapText="1"/>
    </xf>
    <xf borderId="9" fillId="0" fontId="24" numFmtId="0" xfId="0" applyAlignment="1" applyBorder="1" applyFont="1">
      <alignment horizontal="center" shrinkToFit="0" vertical="top" wrapText="1"/>
    </xf>
    <xf borderId="3" fillId="0" fontId="24" numFmtId="0" xfId="0" applyAlignment="1" applyBorder="1" applyFont="1">
      <alignment shrinkToFit="0" vertical="top" wrapText="1"/>
    </xf>
    <xf borderId="3" fillId="0" fontId="24" numFmtId="0" xfId="0" applyAlignment="1" applyBorder="1" applyFont="1">
      <alignment horizontal="center" readingOrder="0" shrinkToFit="0" vertical="top" wrapText="1"/>
    </xf>
    <xf borderId="3" fillId="0" fontId="12" numFmtId="0" xfId="0" applyAlignment="1" applyBorder="1" applyFont="1">
      <alignment vertical="top"/>
    </xf>
    <xf borderId="3" fillId="0" fontId="12" numFmtId="0" xfId="0" applyAlignment="1" applyBorder="1" applyFont="1">
      <alignment vertical="top"/>
    </xf>
    <xf borderId="3" fillId="0" fontId="25" numFmtId="0" xfId="0" applyAlignment="1" applyBorder="1" applyFont="1">
      <alignment horizontal="center" shrinkToFit="0" vertical="top" wrapText="1"/>
    </xf>
    <xf borderId="7" fillId="20" fontId="1" numFmtId="0" xfId="0" applyAlignment="1" applyBorder="1" applyFill="1" applyFont="1">
      <alignment horizontal="center" shrinkToFit="0" vertical="top" wrapText="1"/>
    </xf>
    <xf borderId="9" fillId="20" fontId="39" numFmtId="0" xfId="0" applyAlignment="1" applyBorder="1" applyFont="1">
      <alignment readingOrder="0" shrinkToFit="0" vertical="top" wrapText="1"/>
    </xf>
    <xf borderId="9" fillId="20" fontId="1" numFmtId="0" xfId="0" applyAlignment="1" applyBorder="1" applyFont="1">
      <alignment horizontal="center" readingOrder="0" shrinkToFit="0" vertical="top" wrapText="1"/>
    </xf>
    <xf borderId="9" fillId="20" fontId="10" numFmtId="0" xfId="0" applyAlignment="1" applyBorder="1" applyFont="1">
      <alignment shrinkToFit="0" vertical="top" wrapText="1"/>
    </xf>
    <xf borderId="9" fillId="20" fontId="11" numFmtId="0" xfId="0" applyAlignment="1" applyBorder="1" applyFont="1">
      <alignment readingOrder="0" shrinkToFit="0" vertical="top" wrapText="1"/>
    </xf>
    <xf borderId="7" fillId="20" fontId="12" numFmtId="0" xfId="0" applyAlignment="1" applyBorder="1" applyFont="1">
      <alignment vertical="top"/>
    </xf>
    <xf borderId="0" fillId="20" fontId="11" numFmtId="0" xfId="0" applyAlignment="1" applyFont="1">
      <alignment shrinkToFit="0" vertical="top" wrapText="1"/>
    </xf>
    <xf borderId="9" fillId="20" fontId="11" numFmtId="0" xfId="0" applyAlignment="1" applyBorder="1" applyFont="1">
      <alignment horizontal="center" readingOrder="0" shrinkToFit="0" vertical="top" wrapText="1"/>
    </xf>
    <xf borderId="9" fillId="14" fontId="1" numFmtId="0" xfId="0" applyAlignment="1" applyBorder="1" applyFont="1">
      <alignment horizontal="center" shrinkToFit="0" vertical="top" wrapText="1"/>
    </xf>
    <xf borderId="9" fillId="14" fontId="3" numFmtId="0" xfId="0" applyAlignment="1" applyBorder="1" applyFont="1">
      <alignment horizontal="left" readingOrder="0" shrinkToFit="0" vertical="top" wrapText="1"/>
    </xf>
    <xf borderId="9" fillId="14" fontId="1" numFmtId="0" xfId="0" applyAlignment="1" applyBorder="1" applyFont="1">
      <alignment horizontal="center" readingOrder="0" shrinkToFit="0" vertical="top" wrapText="1"/>
    </xf>
    <xf borderId="9" fillId="10" fontId="11" numFmtId="0" xfId="0" applyAlignment="1" applyBorder="1" applyFont="1">
      <alignment shrinkToFit="0" vertical="top" wrapText="1"/>
    </xf>
    <xf borderId="6" fillId="0" fontId="40" numFmtId="0" xfId="0" applyAlignment="1" applyBorder="1" applyFont="1">
      <alignment readingOrder="0" shrinkToFit="0" vertical="top" wrapText="1"/>
    </xf>
    <xf borderId="9" fillId="0" fontId="27" numFmtId="0" xfId="0" applyAlignment="1" applyBorder="1" applyFont="1">
      <alignment readingOrder="0" shrinkToFit="0" vertical="top" wrapText="1"/>
    </xf>
    <xf borderId="21" fillId="10" fontId="19" numFmtId="0" xfId="0" applyAlignment="1" applyBorder="1" applyFont="1">
      <alignment readingOrder="0" shrinkToFit="0" vertical="top" wrapText="1"/>
    </xf>
    <xf borderId="1" fillId="9" fontId="11" numFmtId="0" xfId="0" applyAlignment="1" applyBorder="1" applyFont="1">
      <alignment readingOrder="0" shrinkToFit="0" vertical="top" wrapText="1"/>
    </xf>
    <xf borderId="1" fillId="9" fontId="11" numFmtId="0" xfId="0" applyAlignment="1" applyBorder="1" applyFont="1">
      <alignment shrinkToFit="0" vertical="top" wrapText="1"/>
    </xf>
    <xf borderId="4" fillId="10" fontId="3" numFmtId="0" xfId="0" applyAlignment="1" applyBorder="1" applyFont="1">
      <alignment readingOrder="0" shrinkToFit="0" vertical="top" wrapText="1"/>
    </xf>
    <xf borderId="9" fillId="17" fontId="3" numFmtId="0" xfId="0" applyAlignment="1" applyBorder="1" applyFont="1">
      <alignment shrinkToFit="0" vertical="top" wrapText="1"/>
    </xf>
    <xf borderId="1" fillId="17" fontId="11" numFmtId="0" xfId="0" applyAlignment="1" applyBorder="1" applyFont="1">
      <alignment shrinkToFit="0" vertical="top" wrapText="1"/>
    </xf>
    <xf borderId="21" fillId="17" fontId="11" numFmtId="0" xfId="0" applyAlignment="1" applyBorder="1" applyFont="1">
      <alignment shrinkToFit="0" vertical="top" wrapText="1"/>
    </xf>
    <xf borderId="4" fillId="10" fontId="19" numFmtId="0" xfId="0" applyAlignment="1" applyBorder="1" applyFont="1">
      <alignment readingOrder="0" shrinkToFit="0" vertical="top" wrapText="1"/>
    </xf>
    <xf borderId="1" fillId="11" fontId="22" numFmtId="0" xfId="0" applyAlignment="1" applyBorder="1" applyFont="1">
      <alignment readingOrder="0" shrinkToFit="0" vertical="top" wrapText="1"/>
    </xf>
    <xf borderId="21" fillId="11" fontId="41" numFmtId="0" xfId="0" applyAlignment="1" applyBorder="1" applyFont="1">
      <alignment readingOrder="0" shrinkToFit="0" vertical="top" wrapText="1"/>
    </xf>
    <xf borderId="9" fillId="14" fontId="3" numFmtId="0" xfId="0" applyAlignment="1" applyBorder="1" applyFont="1">
      <alignment horizontal="center" shrinkToFit="0" vertical="top" wrapText="1"/>
    </xf>
    <xf borderId="9" fillId="14" fontId="42" numFmtId="0" xfId="0" applyAlignment="1" applyBorder="1" applyFont="1">
      <alignment readingOrder="0" shrinkToFit="0" vertical="top" wrapText="1"/>
    </xf>
    <xf borderId="9" fillId="14" fontId="3" numFmtId="0" xfId="0" applyAlignment="1" applyBorder="1" applyFont="1">
      <alignment shrinkToFit="0" vertical="top" wrapText="1"/>
    </xf>
    <xf borderId="9" fillId="14" fontId="18" numFmtId="0" xfId="0" applyAlignment="1" applyBorder="1" applyFont="1">
      <alignment shrinkToFit="0" vertical="top" wrapText="1"/>
    </xf>
    <xf borderId="4" fillId="14" fontId="13" numFmtId="0" xfId="0" applyAlignment="1" applyBorder="1" applyFont="1">
      <alignment readingOrder="0" shrinkToFit="0" vertical="top" wrapText="1"/>
    </xf>
    <xf borderId="4" fillId="14" fontId="43" numFmtId="0" xfId="0" applyAlignment="1" applyBorder="1" applyFont="1">
      <alignment readingOrder="0" shrinkToFit="0" vertical="top" wrapText="1"/>
    </xf>
    <xf borderId="9" fillId="14" fontId="13" numFmtId="0" xfId="0" applyAlignment="1" applyBorder="1" applyFont="1">
      <alignment shrinkToFit="0" vertical="top" wrapText="1"/>
    </xf>
    <xf borderId="8" fillId="15" fontId="8" numFmtId="0" xfId="0" applyAlignment="1" applyBorder="1" applyFont="1">
      <alignment readingOrder="0" shrinkToFit="0" vertical="top" wrapText="1"/>
    </xf>
    <xf borderId="1" fillId="15" fontId="11" numFmtId="0" xfId="0" applyAlignment="1" applyBorder="1" applyFont="1">
      <alignment shrinkToFit="0" vertical="top" wrapText="1"/>
    </xf>
    <xf borderId="21" fillId="15" fontId="11" numFmtId="0" xfId="0" applyAlignment="1" applyBorder="1" applyFont="1">
      <alignment shrinkToFit="0" vertical="top" wrapText="1"/>
    </xf>
    <xf borderId="9" fillId="19" fontId="1" numFmtId="0" xfId="0" applyAlignment="1" applyBorder="1" applyFont="1">
      <alignment horizontal="left" readingOrder="0" shrinkToFit="0" vertical="top" wrapText="1"/>
    </xf>
    <xf borderId="9" fillId="19" fontId="10" numFmtId="0" xfId="0" applyAlignment="1" applyBorder="1" applyFont="1">
      <alignment shrinkToFit="0" vertical="top" wrapText="1"/>
    </xf>
    <xf borderId="1" fillId="19" fontId="11" numFmtId="0" xfId="0" applyAlignment="1" applyBorder="1" applyFont="1">
      <alignment readingOrder="0" shrinkToFit="0" vertical="top" wrapText="1"/>
    </xf>
    <xf borderId="0" fillId="0" fontId="1" numFmtId="0" xfId="0" applyAlignment="1" applyFont="1">
      <alignment readingOrder="0" shrinkToFit="0" vertical="top" wrapText="1"/>
    </xf>
    <xf quotePrefix="1" borderId="9" fillId="14" fontId="1" numFmtId="0" xfId="0" applyAlignment="1" applyBorder="1" applyFont="1">
      <alignment shrinkToFit="0" vertical="top" wrapText="1"/>
    </xf>
    <xf borderId="9" fillId="0" fontId="28" numFmtId="0" xfId="0" applyAlignment="1" applyBorder="1" applyFont="1">
      <alignment shrinkToFit="0" vertical="top" wrapText="1"/>
    </xf>
    <xf borderId="9" fillId="0" fontId="44" numFmtId="0" xfId="0" applyAlignment="1" applyBorder="1" applyFont="1">
      <alignment horizontal="center" shrinkToFit="0" vertical="top" wrapText="1"/>
    </xf>
    <xf borderId="9" fillId="0" fontId="45" numFmtId="0" xfId="0" applyAlignment="1" applyBorder="1" applyFont="1">
      <alignment shrinkToFit="0" vertical="top" wrapText="1"/>
    </xf>
    <xf borderId="9" fillId="0" fontId="46" numFmtId="0" xfId="0" applyAlignment="1" applyBorder="1" applyFont="1">
      <alignment shrinkToFit="0" vertical="top" wrapText="1"/>
    </xf>
    <xf borderId="9" fillId="0" fontId="12" numFmtId="0" xfId="0" applyAlignment="1" applyBorder="1" applyFont="1">
      <alignment vertical="top"/>
    </xf>
    <xf borderId="9" fillId="0" fontId="47" numFmtId="0" xfId="0" applyAlignment="1" applyBorder="1" applyFont="1">
      <alignment shrinkToFit="0" vertical="top" wrapText="1"/>
    </xf>
    <xf borderId="7" fillId="14" fontId="15" numFmtId="0" xfId="0" applyAlignment="1" applyBorder="1" applyFont="1">
      <alignment horizontal="center" shrinkToFit="0" vertical="top" wrapText="1"/>
    </xf>
    <xf borderId="9" fillId="4" fontId="1" numFmtId="0" xfId="0" applyAlignment="1" applyBorder="1" applyFont="1">
      <alignment horizontal="right" shrinkToFit="0" vertical="top" wrapText="1"/>
    </xf>
    <xf borderId="9" fillId="4" fontId="11" numFmtId="0" xfId="0" applyAlignment="1" applyBorder="1" applyFont="1">
      <alignment shrinkToFit="0" vertical="top" wrapText="1"/>
    </xf>
    <xf borderId="9" fillId="14" fontId="8" numFmtId="0" xfId="0" applyAlignment="1" applyBorder="1" applyFont="1">
      <alignment shrinkToFit="0" vertical="top" wrapText="1"/>
    </xf>
    <xf borderId="10" fillId="14" fontId="17" numFmtId="0" xfId="0" applyAlignment="1" applyBorder="1" applyFont="1">
      <alignment horizontal="center" shrinkToFit="0" vertical="top" wrapText="1"/>
    </xf>
    <xf borderId="9" fillId="14" fontId="8" numFmtId="0" xfId="0" applyAlignment="1" applyBorder="1" applyFont="1">
      <alignment horizontal="right" readingOrder="0" shrinkToFit="0" vertical="top" wrapText="1"/>
    </xf>
    <xf borderId="9" fillId="14" fontId="8" numFmtId="0" xfId="0" applyAlignment="1" applyBorder="1" applyFont="1">
      <alignment readingOrder="0" shrinkToFit="0" vertical="top" wrapText="1"/>
    </xf>
    <xf borderId="27" fillId="14" fontId="17" numFmtId="0" xfId="0" applyAlignment="1" applyBorder="1" applyFont="1">
      <alignment horizontal="center" shrinkToFit="0" vertical="top" wrapText="1"/>
    </xf>
    <xf borderId="7" fillId="14" fontId="17" numFmtId="0" xfId="0" applyAlignment="1" applyBorder="1" applyFont="1">
      <alignment horizontal="center" shrinkToFit="0" vertical="top" wrapText="1"/>
    </xf>
    <xf borderId="9" fillId="21" fontId="1" numFmtId="0" xfId="0" applyAlignment="1" applyBorder="1" applyFill="1" applyFont="1">
      <alignment horizontal="center" shrinkToFit="0" vertical="top" wrapText="1"/>
    </xf>
    <xf borderId="9" fillId="21" fontId="3" numFmtId="0" xfId="0" applyAlignment="1" applyBorder="1" applyFont="1">
      <alignment horizontal="center" shrinkToFit="0" vertical="top" wrapText="1"/>
    </xf>
    <xf borderId="9" fillId="21" fontId="1" numFmtId="0" xfId="0" applyAlignment="1" applyBorder="1" applyFont="1">
      <alignment shrinkToFit="0" vertical="top" wrapText="1"/>
    </xf>
    <xf borderId="9" fillId="21" fontId="10" numFmtId="0" xfId="0" applyAlignment="1" applyBorder="1" applyFont="1">
      <alignment shrinkToFit="0" vertical="top" wrapText="1"/>
    </xf>
    <xf borderId="9" fillId="21" fontId="11" numFmtId="0" xfId="0" applyAlignment="1" applyBorder="1" applyFont="1">
      <alignment shrinkToFit="0" vertical="top" wrapText="1"/>
    </xf>
    <xf borderId="7" fillId="21" fontId="12" numFmtId="0" xfId="0" applyAlignment="1" applyBorder="1" applyFont="1">
      <alignment vertical="top"/>
    </xf>
    <xf borderId="9" fillId="21" fontId="8" numFmtId="0" xfId="0" applyAlignment="1" applyBorder="1" applyFont="1">
      <alignment shrinkToFit="0" vertical="top" wrapText="1"/>
    </xf>
    <xf borderId="9" fillId="0" fontId="8" numFmtId="0" xfId="0" applyAlignment="1" applyBorder="1" applyFont="1">
      <alignment shrinkToFit="0" vertical="top" wrapText="1"/>
    </xf>
    <xf borderId="9" fillId="13" fontId="1" numFmtId="0" xfId="0" applyAlignment="1" applyBorder="1" applyFont="1">
      <alignment readingOrder="0" shrinkToFit="0" vertical="top" wrapText="1"/>
    </xf>
    <xf borderId="9" fillId="2" fontId="1" numFmtId="0" xfId="0" applyAlignment="1" applyBorder="1" applyFont="1">
      <alignment horizontal="center" readingOrder="0" shrinkToFit="0" vertical="top" wrapText="1"/>
    </xf>
    <xf borderId="9" fillId="17" fontId="3" numFmtId="0" xfId="0" applyAlignment="1" applyBorder="1" applyFont="1">
      <alignment horizontal="left" shrinkToFit="0" vertical="top" wrapText="1"/>
    </xf>
    <xf borderId="9" fillId="17" fontId="8" numFmtId="0" xfId="0" applyAlignment="1" applyBorder="1" applyFont="1">
      <alignment shrinkToFit="0" vertical="top" wrapText="1"/>
    </xf>
    <xf borderId="9" fillId="0" fontId="19" numFmtId="0" xfId="0" applyAlignment="1" applyBorder="1" applyFont="1">
      <alignment readingOrder="0" shrinkToFit="0" vertical="top" wrapText="1"/>
    </xf>
    <xf borderId="7" fillId="0" fontId="48" numFmtId="0" xfId="0" applyAlignment="1" applyBorder="1" applyFont="1">
      <alignment readingOrder="0" shrinkToFit="0" vertical="top" wrapText="1"/>
    </xf>
    <xf borderId="9" fillId="9" fontId="1" numFmtId="0" xfId="0" applyAlignment="1" applyBorder="1" applyFont="1">
      <alignment readingOrder="0" shrinkToFit="0" vertical="top" wrapText="1"/>
    </xf>
    <xf borderId="7" fillId="0" fontId="23" numFmtId="0" xfId="0" applyAlignment="1" applyBorder="1" applyFont="1">
      <alignment readingOrder="0" shrinkToFit="0" vertical="top" wrapText="1"/>
    </xf>
    <xf borderId="0" fillId="13" fontId="49" numFmtId="0" xfId="0" applyAlignment="1" applyFont="1">
      <alignment horizontal="left" readingOrder="0" shrinkToFit="0" vertical="top" wrapText="1"/>
    </xf>
    <xf borderId="9" fillId="15" fontId="3" numFmtId="0" xfId="0" applyAlignment="1" applyBorder="1" applyFont="1">
      <alignment horizontal="center" shrinkToFit="0" vertical="top" wrapText="1"/>
    </xf>
    <xf borderId="9" fillId="15" fontId="8" numFmtId="0" xfId="0" applyAlignment="1" applyBorder="1" applyFont="1">
      <alignment shrinkToFit="0" vertical="top" wrapText="1"/>
    </xf>
    <xf borderId="9" fillId="0" fontId="10" numFmtId="165" xfId="0" applyAlignment="1" applyBorder="1" applyFont="1" applyNumberFormat="1">
      <alignment shrinkToFit="0" vertical="top" wrapText="1"/>
    </xf>
    <xf borderId="7" fillId="0" fontId="25" numFmtId="0" xfId="0" applyAlignment="1" applyBorder="1" applyFont="1">
      <alignment readingOrder="0" shrinkToFit="0" vertical="top" wrapText="1"/>
    </xf>
    <xf borderId="7" fillId="0" fontId="27" numFmtId="0" xfId="0" applyAlignment="1" applyBorder="1" applyFont="1">
      <alignment readingOrder="0" vertical="top"/>
    </xf>
    <xf borderId="9" fillId="22" fontId="1" numFmtId="0" xfId="0" applyAlignment="1" applyBorder="1" applyFill="1" applyFont="1">
      <alignment horizontal="center" shrinkToFit="0" vertical="top" wrapText="1"/>
    </xf>
    <xf borderId="9" fillId="22" fontId="3" numFmtId="0" xfId="0" applyAlignment="1" applyBorder="1" applyFont="1">
      <alignment horizontal="center" shrinkToFit="0" vertical="top" wrapText="1"/>
    </xf>
    <xf borderId="9" fillId="22" fontId="1" numFmtId="0" xfId="0" applyAlignment="1" applyBorder="1" applyFont="1">
      <alignment shrinkToFit="0" vertical="top" wrapText="1"/>
    </xf>
    <xf borderId="9" fillId="22" fontId="10" numFmtId="0" xfId="0" applyAlignment="1" applyBorder="1" applyFont="1">
      <alignment shrinkToFit="0" vertical="top" wrapText="1"/>
    </xf>
    <xf borderId="9" fillId="22" fontId="11" numFmtId="0" xfId="0" applyAlignment="1" applyBorder="1" applyFont="1">
      <alignment shrinkToFit="0" vertical="top" wrapText="1"/>
    </xf>
    <xf borderId="7" fillId="22" fontId="12" numFmtId="0" xfId="0" applyAlignment="1" applyBorder="1" applyFont="1">
      <alignment vertical="top"/>
    </xf>
    <xf borderId="9" fillId="22" fontId="8" numFmtId="0" xfId="0" applyAlignment="1" applyBorder="1" applyFont="1">
      <alignment shrinkToFit="0" vertical="top" wrapText="1"/>
    </xf>
    <xf borderId="0" fillId="13" fontId="10" numFmtId="0" xfId="0" applyAlignment="1" applyFont="1">
      <alignment readingOrder="0" shrinkToFit="0" vertical="top" wrapText="1"/>
    </xf>
    <xf borderId="9" fillId="16" fontId="1" numFmtId="0" xfId="0" applyAlignment="1" applyBorder="1" applyFont="1">
      <alignment horizontal="center" shrinkToFit="0" vertical="top" wrapText="1"/>
    </xf>
    <xf borderId="7" fillId="21" fontId="12" numFmtId="0" xfId="0" applyAlignment="1" applyBorder="1" applyFont="1">
      <alignment vertical="top"/>
    </xf>
    <xf borderId="9" fillId="2" fontId="8" numFmtId="0" xfId="0" applyAlignment="1" applyBorder="1" applyFont="1">
      <alignment readingOrder="0" shrinkToFit="0" vertical="top" wrapText="1"/>
    </xf>
    <xf borderId="9" fillId="19" fontId="10" numFmtId="0" xfId="0" applyAlignment="1" applyBorder="1" applyFont="1">
      <alignment horizontal="left" shrinkToFit="0" vertical="top" wrapText="1"/>
    </xf>
    <xf borderId="9" fillId="19" fontId="8" numFmtId="0" xfId="0" applyAlignment="1" applyBorder="1" applyFont="1">
      <alignment shrinkToFit="0" vertical="top" wrapText="1"/>
    </xf>
    <xf borderId="9" fillId="19" fontId="8" numFmtId="0" xfId="0" applyAlignment="1" applyBorder="1" applyFont="1">
      <alignment readingOrder="0" shrinkToFit="0" vertical="top" wrapText="1"/>
    </xf>
    <xf borderId="9" fillId="0" fontId="10" numFmtId="0" xfId="0" applyAlignment="1" applyBorder="1" applyFont="1">
      <alignment horizontal="left" readingOrder="0" shrinkToFit="0" vertical="top" wrapText="1"/>
    </xf>
    <xf borderId="9" fillId="19" fontId="1" numFmtId="0" xfId="0" applyAlignment="1" applyBorder="1" applyFont="1">
      <alignment shrinkToFit="0" vertical="top" wrapText="1"/>
    </xf>
    <xf borderId="3" fillId="0" fontId="20" numFmtId="0" xfId="0" applyAlignment="1" applyBorder="1" applyFont="1">
      <alignment readingOrder="0" shrinkToFit="0" vertical="top" wrapText="1"/>
    </xf>
    <xf borderId="3" fillId="0" fontId="50" numFmtId="0" xfId="0" applyAlignment="1" applyBorder="1" applyFont="1">
      <alignment readingOrder="0" shrinkToFit="0" wrapText="1"/>
    </xf>
    <xf borderId="3" fillId="10" fontId="11" numFmtId="0" xfId="0" applyAlignment="1" applyBorder="1" applyFont="1">
      <alignment readingOrder="0" shrinkToFit="0" vertical="top" wrapText="1"/>
    </xf>
    <xf borderId="3" fillId="0" fontId="12" numFmtId="0" xfId="0" applyAlignment="1" applyBorder="1" applyFont="1">
      <alignment readingOrder="0" vertical="top"/>
    </xf>
    <xf borderId="6" fillId="0" fontId="24" numFmtId="0" xfId="0" applyAlignment="1" applyBorder="1" applyFont="1">
      <alignment shrinkToFit="0" vertical="top" wrapText="1"/>
    </xf>
    <xf borderId="6" fillId="0" fontId="50" numFmtId="0" xfId="0" applyAlignment="1" applyBorder="1" applyFont="1">
      <alignment readingOrder="0" shrinkToFit="0" wrapText="1"/>
    </xf>
    <xf borderId="7" fillId="0" fontId="51" numFmtId="0" xfId="0" applyAlignment="1" applyBorder="1" applyFont="1">
      <alignment readingOrder="0" shrinkToFit="0" vertical="top" wrapText="1"/>
    </xf>
    <xf borderId="6" fillId="0" fontId="12" numFmtId="0" xfId="0" applyAlignment="1" applyBorder="1" applyFont="1">
      <alignment readingOrder="0" vertical="top"/>
    </xf>
    <xf borderId="6" fillId="0" fontId="24" numFmtId="0" xfId="0" applyAlignment="1" applyBorder="1" applyFont="1">
      <alignment readingOrder="0" shrinkToFit="0" vertical="top" wrapText="1"/>
    </xf>
    <xf borderId="6" fillId="0" fontId="50" numFmtId="0" xfId="0" applyAlignment="1" applyBorder="1" applyFont="1">
      <alignment shrinkToFit="0" wrapText="1"/>
    </xf>
    <xf borderId="6" fillId="11" fontId="11" numFmtId="0" xfId="0" applyAlignment="1" applyBorder="1" applyFont="1">
      <alignment readingOrder="0" shrinkToFit="0" vertical="top" wrapText="1"/>
    </xf>
    <xf borderId="6" fillId="0" fontId="20" numFmtId="0" xfId="0" applyAlignment="1" applyBorder="1" applyFont="1">
      <alignment readingOrder="0" shrinkToFit="0" vertical="top" wrapText="1"/>
    </xf>
    <xf borderId="28" fillId="14" fontId="1" numFmtId="0" xfId="0" applyAlignment="1" applyBorder="1" applyFont="1">
      <alignment shrinkToFit="0" vertical="top" wrapText="1"/>
    </xf>
    <xf borderId="29" fillId="14" fontId="1" numFmtId="0" xfId="0" applyAlignment="1" applyBorder="1" applyFont="1">
      <alignment shrinkToFit="0" vertical="top" wrapText="1"/>
    </xf>
    <xf borderId="9" fillId="21" fontId="16" numFmtId="0" xfId="0" applyAlignment="1" applyBorder="1" applyFont="1">
      <alignment horizontal="center" readingOrder="0" shrinkToFit="0" vertical="top" wrapText="1"/>
    </xf>
    <xf borderId="9" fillId="21" fontId="52" numFmtId="0" xfId="0" applyAlignment="1" applyBorder="1" applyFont="1">
      <alignment horizontal="center" shrinkToFit="0" vertical="top" wrapText="1"/>
    </xf>
    <xf borderId="9" fillId="23" fontId="1" numFmtId="0" xfId="0" applyAlignment="1" applyBorder="1" applyFill="1" applyFont="1">
      <alignment horizontal="center" shrinkToFit="0" vertical="top" wrapText="1"/>
    </xf>
    <xf borderId="9" fillId="23" fontId="1" numFmtId="0" xfId="0" applyAlignment="1" applyBorder="1" applyFont="1">
      <alignment shrinkToFit="0" vertical="top" wrapText="1"/>
    </xf>
    <xf borderId="9" fillId="23" fontId="1" numFmtId="0" xfId="0" applyAlignment="1" applyBorder="1" applyFont="1">
      <alignment horizontal="center" readingOrder="0" shrinkToFit="0" vertical="top" wrapText="1"/>
    </xf>
    <xf borderId="9" fillId="23" fontId="10" numFmtId="0" xfId="0" applyAlignment="1" applyBorder="1" applyFont="1">
      <alignment shrinkToFit="0" vertical="top" wrapText="1"/>
    </xf>
    <xf borderId="9" fillId="23" fontId="11" numFmtId="0" xfId="0" applyAlignment="1" applyBorder="1" applyFont="1">
      <alignment readingOrder="0" shrinkToFit="0" vertical="top" wrapText="1"/>
    </xf>
    <xf borderId="9" fillId="23" fontId="1" numFmtId="0" xfId="0" applyAlignment="1" applyBorder="1" applyFont="1">
      <alignment readingOrder="0" shrinkToFit="0" vertical="top" wrapText="1"/>
    </xf>
    <xf borderId="9" fillId="23" fontId="53" numFmtId="0" xfId="0" applyAlignment="1" applyBorder="1" applyFont="1">
      <alignment readingOrder="0" shrinkToFit="0" vertical="top" wrapText="1"/>
    </xf>
    <xf borderId="9" fillId="23" fontId="8" numFmtId="0" xfId="0" applyAlignment="1" applyBorder="1" applyFont="1">
      <alignment readingOrder="0" shrinkToFit="0" vertical="top" wrapText="1"/>
    </xf>
    <xf borderId="9" fillId="0" fontId="29" numFmtId="0" xfId="0" applyAlignment="1" applyBorder="1" applyFont="1">
      <alignment shrinkToFit="0" vertical="top" wrapText="1"/>
    </xf>
    <xf borderId="9" fillId="17" fontId="42" numFmtId="0" xfId="0" applyAlignment="1" applyBorder="1" applyFont="1">
      <alignment horizontal="left" readingOrder="0" shrinkToFit="0" vertical="top" wrapText="1"/>
    </xf>
    <xf borderId="9" fillId="17" fontId="8" numFmtId="0" xfId="0" applyAlignment="1" applyBorder="1" applyFont="1">
      <alignment readingOrder="0" shrinkToFit="0" vertical="top" wrapText="1"/>
    </xf>
    <xf borderId="9" fillId="0" fontId="20" numFmtId="0" xfId="0" applyAlignment="1" applyBorder="1" applyFont="1">
      <alignment horizontal="center" shrinkToFit="0" vertical="top" wrapText="1"/>
    </xf>
    <xf borderId="3" fillId="0" fontId="20" numFmtId="0" xfId="0" applyAlignment="1" applyBorder="1" applyFont="1">
      <alignment shrinkToFit="0" vertical="top" wrapText="1"/>
    </xf>
    <xf borderId="7" fillId="0" fontId="20" numFmtId="0" xfId="0" applyAlignment="1" applyBorder="1" applyFont="1">
      <alignment horizontal="center" shrinkToFit="0" vertical="top" wrapText="1"/>
    </xf>
    <xf borderId="6" fillId="0" fontId="20" numFmtId="0" xfId="0" applyAlignment="1" applyBorder="1" applyFont="1">
      <alignment shrinkToFit="0" vertical="top" wrapText="1"/>
    </xf>
    <xf borderId="9" fillId="0" fontId="34" numFmtId="0" xfId="0" applyAlignment="1" applyBorder="1" applyFont="1">
      <alignment shrinkToFit="0" vertical="top" wrapText="1"/>
    </xf>
    <xf borderId="9" fillId="2" fontId="11" numFmtId="0" xfId="0" applyAlignment="1" applyBorder="1" applyFont="1">
      <alignment readingOrder="0" shrinkToFit="0" vertical="top" wrapText="1"/>
    </xf>
    <xf borderId="9" fillId="10" fontId="1" numFmtId="0" xfId="0" applyAlignment="1" applyBorder="1" applyFont="1">
      <alignment readingOrder="0" shrinkToFit="0" vertical="top" wrapText="1"/>
    </xf>
    <xf borderId="9" fillId="0" fontId="10" numFmtId="0" xfId="0" applyAlignment="1" applyBorder="1" applyFont="1">
      <alignment readingOrder="0" shrinkToFit="0" vertical="top" wrapText="1"/>
    </xf>
    <xf borderId="9" fillId="0" fontId="7" numFmtId="0" xfId="0" applyAlignment="1" applyBorder="1" applyFont="1">
      <alignment horizontal="left" readingOrder="0" shrinkToFit="0" vertical="top" wrapText="1"/>
    </xf>
    <xf borderId="9" fillId="0" fontId="29" numFmtId="0" xfId="0" applyAlignment="1" applyBorder="1" applyFont="1">
      <alignment readingOrder="0" shrinkToFit="0" vertical="top" wrapText="1"/>
    </xf>
    <xf borderId="9" fillId="0" fontId="10" numFmtId="0" xfId="0" applyAlignment="1" applyBorder="1" applyFont="1">
      <alignment readingOrder="0" shrinkToFit="0" vertical="top" wrapText="0"/>
    </xf>
    <xf borderId="9" fillId="14" fontId="13" numFmtId="0" xfId="0" applyAlignment="1" applyBorder="1" applyFont="1">
      <alignment readingOrder="0" shrinkToFit="0" vertical="top" wrapText="1"/>
    </xf>
    <xf borderId="9" fillId="14" fontId="14" numFmtId="0" xfId="0" applyAlignment="1" applyBorder="1" applyFont="1">
      <alignment readingOrder="0" shrinkToFit="0" vertical="top" wrapText="1"/>
    </xf>
    <xf borderId="9" fillId="9" fontId="19" numFmtId="0" xfId="0" applyAlignment="1" applyBorder="1" applyFont="1">
      <alignment readingOrder="0" shrinkToFit="0" vertical="top" wrapText="1"/>
    </xf>
    <xf borderId="9" fillId="21" fontId="3" numFmtId="0" xfId="0" applyAlignment="1" applyBorder="1" applyFont="1">
      <alignment horizontal="center" readingOrder="0" shrinkToFit="0" vertical="top" wrapText="1"/>
    </xf>
    <xf borderId="9" fillId="0" fontId="31" numFmtId="0" xfId="0" applyAlignment="1" applyBorder="1" applyFont="1">
      <alignment readingOrder="0" shrinkToFit="0" vertical="top" wrapText="1"/>
    </xf>
    <xf borderId="0" fillId="0" fontId="28" numFmtId="0" xfId="0" applyAlignment="1" applyFont="1">
      <alignment shrinkToFit="0" vertical="top" wrapText="1"/>
    </xf>
    <xf borderId="0" fillId="0" fontId="54" numFmtId="0" xfId="0" applyAlignment="1" applyFont="1">
      <alignment horizontal="center" shrinkToFit="0" vertical="top" wrapText="1"/>
    </xf>
    <xf borderId="0" fillId="0" fontId="46" numFmtId="0" xfId="0" applyAlignment="1" applyFont="1">
      <alignment shrinkToFit="0" vertical="top" wrapText="1"/>
    </xf>
    <xf borderId="0" fillId="0" fontId="47" numFmtId="0" xfId="0" applyAlignment="1" applyFont="1">
      <alignment shrinkToFit="0" vertical="top" wrapText="1"/>
    </xf>
    <xf borderId="30" fillId="14" fontId="3" numFmtId="0" xfId="0" applyAlignment="1" applyBorder="1" applyFont="1">
      <alignment horizontal="center" shrinkToFit="0" vertical="top" wrapText="1"/>
    </xf>
    <xf borderId="31" fillId="14" fontId="11" numFmtId="0" xfId="0" applyAlignment="1" applyBorder="1" applyFont="1">
      <alignment horizontal="center" shrinkToFit="0" vertical="top" wrapText="1"/>
    </xf>
    <xf borderId="15" fillId="14" fontId="11" numFmtId="0" xfId="0" applyAlignment="1" applyBorder="1" applyFont="1">
      <alignment shrinkToFit="0" vertical="top" wrapText="1"/>
    </xf>
    <xf borderId="28" fillId="14" fontId="11" numFmtId="0" xfId="0" applyAlignment="1" applyBorder="1" applyFont="1">
      <alignment shrinkToFit="0" vertical="top" wrapText="1"/>
    </xf>
    <xf borderId="32" fillId="14" fontId="17" numFmtId="0" xfId="0" applyAlignment="1" applyBorder="1" applyFont="1">
      <alignment horizontal="center" shrinkToFit="0" vertical="top" wrapText="1"/>
    </xf>
    <xf borderId="29" fillId="14" fontId="11" numFmtId="0" xfId="0" applyAlignment="1" applyBorder="1" applyFont="1">
      <alignment shrinkToFit="0" vertical="top" wrapText="1"/>
    </xf>
    <xf borderId="8" fillId="21" fontId="55" numFmtId="0" xfId="0" applyAlignment="1" applyBorder="1" applyFont="1">
      <alignment horizontal="center" shrinkToFit="0" vertical="top" wrapText="1"/>
    </xf>
    <xf borderId="8" fillId="21" fontId="3" numFmtId="0" xfId="0" applyAlignment="1" applyBorder="1" applyFont="1">
      <alignment horizontal="center" readingOrder="0" shrinkToFit="0" vertical="top" wrapText="1"/>
    </xf>
    <xf borderId="8" fillId="21" fontId="55" numFmtId="0" xfId="0" applyAlignment="1" applyBorder="1" applyFont="1">
      <alignment shrinkToFit="0" vertical="top" wrapText="1"/>
    </xf>
    <xf borderId="23" fillId="21" fontId="11" numFmtId="0" xfId="0" applyAlignment="1" applyBorder="1" applyFont="1">
      <alignment shrinkToFit="0" vertical="top" wrapText="1"/>
    </xf>
    <xf borderId="24" fillId="21" fontId="55" numFmtId="0" xfId="0" applyAlignment="1" applyBorder="1" applyFont="1">
      <alignment shrinkToFit="0" vertical="top" wrapText="1"/>
    </xf>
    <xf borderId="9" fillId="21" fontId="55" numFmtId="0" xfId="0" applyAlignment="1" applyBorder="1" applyFont="1">
      <alignment shrinkToFit="0" vertical="top" wrapText="1"/>
    </xf>
    <xf borderId="7" fillId="0" fontId="56" numFmtId="0" xfId="0" applyAlignment="1" applyBorder="1" applyFont="1">
      <alignment readingOrder="0" shrinkToFit="0" vertical="top" wrapText="1"/>
    </xf>
    <xf borderId="24" fillId="11" fontId="19" numFmtId="0" xfId="0" applyAlignment="1" applyBorder="1" applyFont="1">
      <alignment readingOrder="0" shrinkToFit="0" vertical="top" wrapText="1"/>
    </xf>
    <xf borderId="9" fillId="13" fontId="57" numFmtId="0" xfId="0" applyAlignment="1" applyBorder="1" applyFont="1">
      <alignment readingOrder="0" shrinkToFit="0" vertical="top" wrapText="1"/>
    </xf>
    <xf borderId="24" fillId="11" fontId="19" numFmtId="0" xfId="0" applyAlignment="1" applyBorder="1" applyFont="1">
      <alignment shrinkToFit="0" vertical="top" wrapText="1"/>
    </xf>
    <xf borderId="6" fillId="0" fontId="1" numFmtId="0" xfId="0" applyAlignment="1" applyBorder="1" applyFont="1">
      <alignment shrinkToFit="0" vertical="top" wrapText="1"/>
    </xf>
    <xf borderId="9" fillId="13" fontId="57" numFmtId="0" xfId="0" applyAlignment="1" applyBorder="1" applyFont="1">
      <alignment shrinkToFit="0" vertical="top" wrapText="1"/>
    </xf>
    <xf borderId="6" fillId="0" fontId="1" numFmtId="0" xfId="0" applyAlignment="1" applyBorder="1" applyFont="1">
      <alignment readingOrder="0" shrinkToFit="0" vertical="top" wrapText="1"/>
    </xf>
    <xf borderId="8" fillId="17" fontId="26" numFmtId="0" xfId="0" applyAlignment="1" applyBorder="1" applyFont="1">
      <alignment shrinkToFit="0" vertical="top" wrapText="1"/>
    </xf>
    <xf borderId="23" fillId="17" fontId="11" numFmtId="0" xfId="0" applyAlignment="1" applyBorder="1" applyFont="1">
      <alignment shrinkToFit="0" vertical="top" wrapText="1"/>
    </xf>
    <xf borderId="24" fillId="17" fontId="11" numFmtId="0" xfId="0" applyAlignment="1" applyBorder="1" applyFont="1">
      <alignment shrinkToFit="0" vertical="top" wrapText="1"/>
    </xf>
    <xf borderId="7" fillId="0" fontId="58" numFmtId="0" xfId="0" applyAlignment="1" applyBorder="1" applyFont="1">
      <alignment readingOrder="0" shrinkToFit="0" vertical="top" wrapText="1"/>
    </xf>
    <xf borderId="9" fillId="13" fontId="55" numFmtId="0" xfId="0" applyAlignment="1" applyBorder="1" applyFont="1">
      <alignment readingOrder="0" shrinkToFit="0" vertical="top" wrapText="1"/>
    </xf>
    <xf borderId="9" fillId="13" fontId="8" numFmtId="0" xfId="0" applyAlignment="1" applyBorder="1" applyFont="1">
      <alignment readingOrder="0" shrinkToFit="0" vertical="top" wrapText="1"/>
    </xf>
    <xf borderId="10" fillId="2" fontId="31" numFmtId="0" xfId="0" applyAlignment="1" applyBorder="1" applyFont="1">
      <alignment readingOrder="0" shrinkToFit="0" vertical="top" wrapText="1"/>
    </xf>
    <xf borderId="4" fillId="21" fontId="59" numFmtId="0" xfId="0" applyAlignment="1" applyBorder="1" applyFont="1">
      <alignment horizontal="center" shrinkToFit="0" vertical="top" wrapText="1"/>
    </xf>
    <xf borderId="10" fillId="21" fontId="3" numFmtId="0" xfId="0" applyAlignment="1" applyBorder="1" applyFont="1">
      <alignment horizontal="center" readingOrder="0" shrinkToFit="0" vertical="top" wrapText="1"/>
    </xf>
    <xf borderId="6" fillId="21" fontId="59" numFmtId="0" xfId="0" applyAlignment="1" applyBorder="1" applyFont="1">
      <alignment shrinkToFit="0" vertical="top" wrapText="1"/>
    </xf>
    <xf borderId="5" fillId="21" fontId="13" numFmtId="0" xfId="0" applyAlignment="1" applyBorder="1" applyFont="1">
      <alignment readingOrder="0" shrinkToFit="0" vertical="top" wrapText="1"/>
    </xf>
    <xf borderId="1" fillId="21" fontId="59" numFmtId="0" xfId="0" applyAlignment="1" applyBorder="1" applyFont="1">
      <alignment readingOrder="0" shrinkToFit="0" vertical="top" wrapText="1"/>
    </xf>
    <xf borderId="9" fillId="21" fontId="59" numFmtId="0" xfId="0" applyAlignment="1" applyBorder="1" applyFont="1">
      <alignment shrinkToFit="0" vertical="top" wrapText="1"/>
    </xf>
    <xf borderId="6" fillId="9" fontId="11" numFmtId="0" xfId="0" applyAlignment="1" applyBorder="1" applyFont="1">
      <alignment readingOrder="0" shrinkToFit="0" vertical="top" wrapText="1"/>
    </xf>
    <xf borderId="4" fillId="14" fontId="1" numFmtId="0" xfId="0" applyAlignment="1" applyBorder="1" applyFont="1">
      <alignment horizontal="center" shrinkToFit="0" vertical="top" wrapText="1"/>
    </xf>
    <xf borderId="10" fillId="14" fontId="3" numFmtId="0" xfId="0" applyAlignment="1" applyBorder="1" applyFont="1">
      <alignment readingOrder="0" shrinkToFit="0" vertical="top" wrapText="1"/>
    </xf>
    <xf borderId="6" fillId="14" fontId="1" numFmtId="0" xfId="0" applyAlignment="1" applyBorder="1" applyFont="1">
      <alignment shrinkToFit="0" vertical="top" wrapText="1"/>
    </xf>
    <xf borderId="6" fillId="14" fontId="11" numFmtId="0" xfId="0" applyAlignment="1" applyBorder="1" applyFont="1">
      <alignment shrinkToFit="0" vertical="top" wrapText="1"/>
    </xf>
    <xf borderId="10" fillId="0" fontId="1" numFmtId="0" xfId="0" applyAlignment="1" applyBorder="1" applyFont="1">
      <alignment readingOrder="0" shrinkToFit="0" vertical="top" wrapText="1"/>
    </xf>
    <xf borderId="33" fillId="0" fontId="1" numFmtId="0" xfId="0" applyAlignment="1" applyBorder="1" applyFont="1">
      <alignment horizontal="center" readingOrder="0" shrinkToFit="0" vertical="top" wrapText="1"/>
    </xf>
    <xf borderId="5" fillId="10" fontId="11" numFmtId="0" xfId="0" applyAlignment="1" applyBorder="1" applyFont="1">
      <alignment readingOrder="0" shrinkToFit="0" vertical="top" wrapText="1"/>
    </xf>
    <xf borderId="24" fillId="10" fontId="19" numFmtId="0" xfId="0" applyAlignment="1" applyBorder="1" applyFont="1">
      <alignment readingOrder="0" shrinkToFit="0" vertical="top" wrapText="1"/>
    </xf>
    <xf borderId="9" fillId="0" fontId="57" numFmtId="0" xfId="0" applyAlignment="1" applyBorder="1" applyFont="1">
      <alignment readingOrder="0" shrinkToFit="0" vertical="top" wrapText="1"/>
    </xf>
    <xf borderId="33" fillId="16" fontId="1" numFmtId="0" xfId="0" applyAlignment="1" applyBorder="1" applyFont="1">
      <alignment horizontal="center" readingOrder="0" shrinkToFit="0" vertical="top" wrapText="1"/>
    </xf>
    <xf borderId="5" fillId="12" fontId="11" numFmtId="0" xfId="0" applyAlignment="1" applyBorder="1" applyFont="1">
      <alignment readingOrder="0" shrinkToFit="0" vertical="top" wrapText="1"/>
    </xf>
    <xf borderId="21" fillId="12" fontId="1" numFmtId="0" xfId="0" applyAlignment="1" applyBorder="1" applyFont="1">
      <alignment readingOrder="0" shrinkToFit="0" vertical="top" wrapText="1"/>
    </xf>
    <xf borderId="33" fillId="16" fontId="1" numFmtId="0" xfId="0" applyAlignment="1" applyBorder="1" applyFont="1">
      <alignment horizontal="center" shrinkToFit="0" vertical="top" wrapText="1"/>
    </xf>
    <xf borderId="0" fillId="13" fontId="20" numFmtId="0" xfId="0" applyAlignment="1" applyFont="1">
      <alignment horizontal="left" readingOrder="0"/>
    </xf>
    <xf borderId="9" fillId="14" fontId="15" numFmtId="0" xfId="0" applyAlignment="1" applyBorder="1" applyFont="1">
      <alignment readingOrder="0" shrinkToFit="0" vertical="top" wrapText="1"/>
    </xf>
    <xf borderId="5" fillId="14" fontId="11" numFmtId="0" xfId="0" applyAlignment="1" applyBorder="1" applyFont="1">
      <alignment shrinkToFit="0" vertical="top" wrapText="1"/>
    </xf>
    <xf borderId="5" fillId="14" fontId="1" numFmtId="0" xfId="0" applyAlignment="1" applyBorder="1" applyFont="1">
      <alignment shrinkToFit="0" vertical="top" wrapText="1"/>
    </xf>
    <xf borderId="7" fillId="2" fontId="24" numFmtId="0" xfId="0" applyAlignment="1" applyBorder="1" applyFont="1">
      <alignment readingOrder="0" shrinkToFit="0" vertical="top" wrapText="1"/>
    </xf>
    <xf borderId="6" fillId="0" fontId="11" numFmtId="0" xfId="0" applyAlignment="1" applyBorder="1" applyFont="1">
      <alignment shrinkToFit="0" vertical="top" wrapText="1"/>
    </xf>
    <xf borderId="7" fillId="2" fontId="24" numFmtId="0" xfId="0" applyAlignment="1" applyBorder="1" applyFont="1">
      <alignment shrinkToFit="0" vertical="top" wrapText="1"/>
    </xf>
    <xf quotePrefix="1" borderId="8" fillId="14" fontId="1" numFmtId="0" xfId="0" applyAlignment="1" applyBorder="1" applyFont="1">
      <alignment shrinkToFit="0" vertical="top" wrapText="1"/>
    </xf>
    <xf borderId="12" fillId="14" fontId="14" numFmtId="0" xfId="0" applyAlignment="1" applyBorder="1" applyFont="1">
      <alignment horizontal="center" shrinkToFit="0" vertical="top" wrapText="1"/>
    </xf>
    <xf borderId="7" fillId="24" fontId="1" numFmtId="0" xfId="0" applyAlignment="1" applyBorder="1" applyFill="1" applyFont="1">
      <alignment horizontal="center" shrinkToFit="0" vertical="top" wrapText="1"/>
    </xf>
    <xf borderId="8" fillId="24" fontId="3" numFmtId="0" xfId="0" applyAlignment="1" applyBorder="1" applyFont="1">
      <alignment horizontal="center" shrinkToFit="0" vertical="top" wrapText="1"/>
    </xf>
    <xf borderId="8" fillId="24" fontId="1" numFmtId="0" xfId="0" applyAlignment="1" applyBorder="1" applyFont="1">
      <alignment shrinkToFit="0" vertical="top" wrapText="1"/>
    </xf>
    <xf borderId="8" fillId="24" fontId="8" numFmtId="0" xfId="0" applyAlignment="1" applyBorder="1" applyFont="1">
      <alignment shrinkToFit="0" vertical="top" wrapText="1"/>
    </xf>
    <xf borderId="23" fillId="24" fontId="11" numFmtId="0" xfId="0" applyAlignment="1" applyBorder="1" applyFont="1">
      <alignment shrinkToFit="0" vertical="top" wrapText="1"/>
    </xf>
    <xf borderId="24" fillId="24" fontId="11" numFmtId="0" xfId="0" applyAlignment="1" applyBorder="1" applyFont="1">
      <alignment shrinkToFit="0" vertical="top" wrapText="1"/>
    </xf>
    <xf borderId="9" fillId="24" fontId="1" numFmtId="0" xfId="0" applyAlignment="1" applyBorder="1" applyFont="1">
      <alignment shrinkToFit="0" vertical="top" wrapText="1"/>
    </xf>
    <xf borderId="9" fillId="24" fontId="8" numFmtId="0" xfId="0" applyAlignment="1" applyBorder="1" applyFont="1">
      <alignment shrinkToFit="0" vertical="top" wrapText="1"/>
    </xf>
    <xf borderId="7" fillId="14" fontId="3" numFmtId="0" xfId="0" applyAlignment="1" applyBorder="1" applyFont="1">
      <alignment shrinkToFit="0" vertical="top" wrapText="1"/>
    </xf>
    <xf borderId="7" fillId="14" fontId="1" numFmtId="0" xfId="0" applyAlignment="1" applyBorder="1" applyFont="1">
      <alignment shrinkToFit="0" vertical="top" wrapText="1"/>
    </xf>
    <xf borderId="7" fillId="14" fontId="8" numFmtId="0" xfId="0" applyAlignment="1" applyBorder="1" applyFont="1">
      <alignment shrinkToFit="0" vertical="top" wrapText="1"/>
    </xf>
    <xf borderId="4" fillId="14" fontId="11" numFmtId="0" xfId="0" applyAlignment="1" applyBorder="1" applyFont="1">
      <alignment shrinkToFit="0" vertical="top" wrapText="1"/>
    </xf>
    <xf borderId="7" fillId="0" fontId="8" numFmtId="0" xfId="0" applyAlignment="1" applyBorder="1" applyFont="1">
      <alignment shrinkToFit="0" vertical="top" wrapText="1"/>
    </xf>
    <xf borderId="21" fillId="10" fontId="11" numFmtId="0" xfId="0" applyAlignment="1" applyBorder="1" applyFont="1">
      <alignment shrinkToFit="0" vertical="top" wrapText="1"/>
    </xf>
    <xf borderId="7" fillId="0" fontId="8" numFmtId="0" xfId="0" applyAlignment="1" applyBorder="1" applyFont="1">
      <alignment horizontal="right" readingOrder="0" shrinkToFit="0" vertical="top" wrapText="1"/>
    </xf>
    <xf borderId="7" fillId="0" fontId="8" numFmtId="0" xfId="0" applyAlignment="1" applyBorder="1" applyFont="1">
      <alignment readingOrder="0" shrinkToFit="0" vertical="top" wrapText="1"/>
    </xf>
    <xf borderId="4" fillId="9" fontId="11" numFmtId="0" xfId="0" applyAlignment="1" applyBorder="1" applyFont="1">
      <alignment readingOrder="0" shrinkToFit="0" vertical="top" wrapText="1"/>
    </xf>
    <xf borderId="7" fillId="14" fontId="3" numFmtId="0" xfId="0" applyAlignment="1" applyBorder="1" applyFont="1">
      <alignment readingOrder="0" shrinkToFit="0" vertical="top" wrapText="1"/>
    </xf>
    <xf borderId="4" fillId="14" fontId="11" numFmtId="0" xfId="0" applyAlignment="1" applyBorder="1" applyFont="1">
      <alignment readingOrder="0" shrinkToFit="0" vertical="top" wrapText="1"/>
    </xf>
    <xf borderId="4" fillId="14" fontId="1" numFmtId="0" xfId="0" applyAlignment="1" applyBorder="1" applyFont="1">
      <alignment readingOrder="0" shrinkToFit="0" vertical="top" wrapText="1"/>
    </xf>
    <xf borderId="7" fillId="2" fontId="1" numFmtId="0" xfId="0" applyAlignment="1" applyBorder="1" applyFont="1">
      <alignment shrinkToFit="0" vertical="top" wrapText="1"/>
    </xf>
    <xf borderId="0" fillId="2" fontId="1" numFmtId="0" xfId="0" applyAlignment="1" applyFont="1">
      <alignment shrinkToFit="0" vertical="top" wrapText="1"/>
    </xf>
    <xf borderId="7" fillId="9" fontId="11" numFmtId="0" xfId="0" applyAlignment="1" applyBorder="1" applyFont="1">
      <alignment readingOrder="0" shrinkToFit="0" vertical="top" wrapText="1"/>
    </xf>
    <xf borderId="7" fillId="9" fontId="8" numFmtId="0" xfId="0" applyAlignment="1" applyBorder="1" applyFont="1">
      <alignment readingOrder="0" shrinkToFit="0" vertical="top" wrapText="1"/>
    </xf>
    <xf borderId="9" fillId="0" fontId="30" numFmtId="0" xfId="0" applyAlignment="1" applyBorder="1" applyFont="1">
      <alignment readingOrder="0" shrinkToFit="0" vertical="top" wrapText="1"/>
    </xf>
    <xf borderId="9" fillId="2" fontId="21" numFmtId="0" xfId="0" applyAlignment="1" applyBorder="1" applyFont="1">
      <alignment readingOrder="0" shrinkToFit="0" vertical="top" wrapText="1"/>
    </xf>
    <xf borderId="4" fillId="9" fontId="60" numFmtId="0" xfId="0" applyAlignment="1" applyBorder="1" applyFont="1">
      <alignment readingOrder="0" shrinkToFit="0" vertical="top" wrapText="1"/>
    </xf>
    <xf borderId="9" fillId="0" fontId="24" numFmtId="0" xfId="0" applyAlignment="1" applyBorder="1" applyFont="1">
      <alignment shrinkToFit="0" vertical="top" wrapText="1"/>
    </xf>
    <xf borderId="7" fillId="16" fontId="1" numFmtId="0" xfId="0" applyAlignment="1" applyBorder="1" applyFont="1">
      <alignment horizontal="center" readingOrder="0" shrinkToFit="0" vertical="top" wrapText="1"/>
    </xf>
    <xf borderId="9" fillId="9" fontId="25" numFmtId="0" xfId="0" applyAlignment="1" applyBorder="1" applyFont="1">
      <alignment shrinkToFit="0" vertical="top" wrapText="1"/>
    </xf>
    <xf borderId="3" fillId="9" fontId="25" numFmtId="0" xfId="0" applyAlignment="1" applyBorder="1" applyFont="1">
      <alignment shrinkToFit="0" vertical="top" wrapText="1"/>
    </xf>
    <xf borderId="7" fillId="0" fontId="24" numFmtId="0" xfId="0" applyAlignment="1" applyBorder="1" applyFont="1">
      <alignment shrinkToFit="0" vertical="top" wrapText="1"/>
    </xf>
    <xf borderId="7" fillId="9" fontId="25" numFmtId="0" xfId="0" applyAlignment="1" applyBorder="1" applyFont="1">
      <alignment shrinkToFit="0" vertical="top" wrapText="1"/>
    </xf>
    <xf borderId="6" fillId="9" fontId="25" numFmtId="0" xfId="0" applyAlignment="1" applyBorder="1" applyFont="1">
      <alignment readingOrder="0" shrinkToFit="0" vertical="top" wrapText="1"/>
    </xf>
    <xf borderId="7" fillId="14" fontId="11" numFmtId="0" xfId="0" applyAlignment="1" applyBorder="1" applyFont="1">
      <alignment shrinkToFit="0" vertical="top" wrapText="1"/>
    </xf>
    <xf borderId="9" fillId="14" fontId="3" numFmtId="0" xfId="0" applyAlignment="1" applyBorder="1" applyFont="1">
      <alignment horizontal="center" readingOrder="0" shrinkToFit="0" vertical="top" wrapText="1"/>
    </xf>
    <xf borderId="7" fillId="14" fontId="14" numFmtId="0" xfId="0" applyAlignment="1" applyBorder="1" applyFont="1">
      <alignment shrinkToFit="0" vertical="top" wrapText="1"/>
    </xf>
    <xf borderId="4" fillId="14" fontId="3" numFmtId="0" xfId="0" applyAlignment="1" applyBorder="1" applyFont="1">
      <alignment readingOrder="0" shrinkToFit="0" vertical="top" wrapText="1"/>
    </xf>
    <xf borderId="21" fillId="9" fontId="11" numFmtId="0" xfId="0" applyAlignment="1" applyBorder="1" applyFont="1">
      <alignment readingOrder="0" shrinkToFit="0" vertical="top" wrapText="1"/>
    </xf>
    <xf borderId="4" fillId="9" fontId="10" numFmtId="0" xfId="0" applyAlignment="1" applyBorder="1" applyFont="1">
      <alignment readingOrder="0" shrinkToFit="0" vertical="top" wrapText="1"/>
    </xf>
    <xf borderId="9" fillId="2" fontId="39" numFmtId="0" xfId="0" applyAlignment="1" applyBorder="1" applyFont="1">
      <alignment readingOrder="0" shrinkToFit="0" vertical="top" wrapText="1"/>
    </xf>
    <xf borderId="8" fillId="15" fontId="3" numFmtId="0" xfId="0" applyAlignment="1" applyBorder="1" applyFont="1">
      <alignment horizontal="center" readingOrder="0" shrinkToFit="0" vertical="top" wrapText="1"/>
    </xf>
    <xf borderId="8" fillId="15" fontId="8" numFmtId="0" xfId="0" applyAlignment="1" applyBorder="1" applyFont="1">
      <alignment horizontal="center" shrinkToFit="0" vertical="top" wrapText="1"/>
    </xf>
    <xf borderId="23" fillId="15" fontId="11" numFmtId="0" xfId="0" applyAlignment="1" applyBorder="1" applyFont="1">
      <alignment horizontal="center" shrinkToFit="0" vertical="top" wrapText="1"/>
    </xf>
    <xf borderId="24" fillId="15" fontId="11" numFmtId="0" xfId="0" applyAlignment="1" applyBorder="1" applyFont="1">
      <alignment horizontal="center" shrinkToFit="0" vertical="top" wrapText="1"/>
    </xf>
    <xf borderId="9" fillId="15" fontId="8" numFmtId="0" xfId="0" applyAlignment="1" applyBorder="1" applyFont="1">
      <alignment horizontal="center" shrinkToFit="0" vertical="top" wrapText="1"/>
    </xf>
    <xf borderId="0" fillId="0" fontId="3" numFmtId="0" xfId="0" applyAlignment="1" applyFont="1">
      <alignment shrinkToFit="0" vertical="top" wrapText="1"/>
    </xf>
    <xf borderId="4" fillId="0" fontId="11" numFmtId="0" xfId="0" applyAlignment="1" applyBorder="1" applyFont="1">
      <alignment shrinkToFit="0" vertical="top" wrapText="1"/>
    </xf>
    <xf borderId="9" fillId="2" fontId="39" numFmtId="0" xfId="0" applyAlignment="1" applyBorder="1" applyFont="1">
      <alignment horizontal="left" readingOrder="0" shrinkToFit="0" vertical="top" wrapText="1"/>
    </xf>
    <xf borderId="9" fillId="0" fontId="3" numFmtId="0" xfId="0" applyAlignment="1" applyBorder="1" applyFont="1">
      <alignment horizontal="left" shrinkToFit="0" vertical="top" wrapText="1"/>
    </xf>
    <xf borderId="9" fillId="0" fontId="14" numFmtId="0" xfId="0" applyAlignment="1" applyBorder="1" applyFont="1">
      <alignment readingOrder="0" shrinkToFit="0" vertical="top" wrapText="1"/>
    </xf>
    <xf borderId="1" fillId="0" fontId="11" numFmtId="0" xfId="0" applyAlignment="1" applyBorder="1" applyFont="1">
      <alignment shrinkToFit="0" vertical="top" wrapText="1"/>
    </xf>
    <xf borderId="34" fillId="4" fontId="1" numFmtId="0" xfId="0" applyBorder="1" applyFont="1"/>
    <xf borderId="34" fillId="25" fontId="1" numFmtId="0" xfId="0" applyBorder="1" applyFill="1" applyFont="1"/>
    <xf borderId="34" fillId="6" fontId="1" numFmtId="0" xfId="0" applyBorder="1" applyFont="1"/>
    <xf borderId="34" fillId="7" fontId="1" numFmtId="0" xfId="0" applyBorder="1" applyFont="1"/>
    <xf borderId="34" fillId="8" fontId="1" numFmtId="0" xfId="0" applyBorder="1" applyFont="1"/>
    <xf borderId="0" fillId="0" fontId="1" numFmtId="0" xfId="0" applyFont="1"/>
    <xf borderId="34" fillId="26" fontId="1" numFmtId="0" xfId="0" applyBorder="1" applyFill="1" applyFont="1"/>
  </cellXfs>
  <cellStyles count="1">
    <cellStyle xfId="0" name="Normal" builtinId="0"/>
  </cellStyles>
  <dxfs count="8">
    <dxf>
      <font/>
      <fill>
        <patternFill patternType="solid">
          <fgColor rgb="FFB7E1CD"/>
          <bgColor rgb="FFB7E1CD"/>
        </patternFill>
      </fill>
      <border/>
    </dxf>
    <dxf>
      <font/>
      <fill>
        <patternFill patternType="solid">
          <fgColor rgb="FFFFFF00"/>
          <bgColor rgb="FFFFFF00"/>
        </patternFill>
      </fill>
      <border/>
    </dxf>
    <dxf>
      <font/>
      <fill>
        <patternFill patternType="solid">
          <fgColor rgb="FFFF0000"/>
          <bgColor rgb="FFFF0000"/>
        </patternFill>
      </fill>
      <border/>
    </dxf>
    <dxf>
      <font/>
      <fill>
        <patternFill patternType="solid">
          <fgColor rgb="FFFF5D5D"/>
          <bgColor rgb="FFFF5D5D"/>
        </patternFill>
      </fill>
      <border/>
    </dxf>
    <dxf>
      <font/>
      <fill>
        <patternFill patternType="solid">
          <fgColor theme="0"/>
          <bgColor theme="0"/>
        </patternFill>
      </fill>
      <border/>
    </dxf>
    <dxf>
      <font/>
      <fill>
        <patternFill patternType="solid">
          <fgColor rgb="FF00B050"/>
          <bgColor rgb="FF00B050"/>
        </patternFill>
      </fill>
      <border/>
    </dxf>
    <dxf>
      <font/>
      <fill>
        <patternFill patternType="solid">
          <fgColor rgb="FFCCC0D9"/>
          <bgColor rgb="FFCCC0D9"/>
        </patternFill>
      </fill>
      <border/>
    </dxf>
    <dxf>
      <font/>
      <fill>
        <patternFill patternType="solid">
          <fgColor rgb="FFFBD4B4"/>
          <bgColor rgb="FFFBD4B4"/>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762000</xdr:colOff>
      <xdr:row>89</xdr:row>
      <xdr:rowOff>19050</xdr:rowOff>
    </xdr:from>
    <xdr:ext cx="952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0</xdr:row>
      <xdr:rowOff>0</xdr:rowOff>
    </xdr:from>
    <xdr:ext cx="0"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B7"/>
      </a:lt1>
      <a:dk2>
        <a:srgbClr val="000000"/>
      </a:dk2>
      <a:lt2>
        <a:srgbClr val="FFFFB7"/>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disk.yandex.ru/d/IFyt_EhVrWKHFA" TargetMode="External"/><Relationship Id="rId2" Type="http://schemas.openxmlformats.org/officeDocument/2006/relationships/hyperlink" Target="https://standard.pik.ru/main/e41fa26f-2eb4-4a7c-b773-337756cfa1b2" TargetMode="External"/><Relationship Id="rId3" Type="http://schemas.openxmlformats.org/officeDocument/2006/relationships/hyperlink" Target="https://standard.pik.ru/main/e41fa26f-2eb4-4a7c-b773-337756cfa1b2" TargetMode="External"/><Relationship Id="rId4" Type="http://schemas.openxmlformats.org/officeDocument/2006/relationships/hyperlink" Target="https://info.pik.ru/pik-standart/spaces/pst-std-renovation/pages/19512" TargetMode="External"/><Relationship Id="rId11" Type="http://schemas.openxmlformats.org/officeDocument/2006/relationships/hyperlink" Target="https://standard.pik.ru/main/2b4a1c18-2eb7-49d0-9825-bd7e84d3335a" TargetMode="External"/><Relationship Id="rId10" Type="http://schemas.openxmlformats.org/officeDocument/2006/relationships/hyperlink" Target="https://standard.pik.ru/main/f4fb73e9-9dc2-48ea-93e4-a11b1c7a51b7" TargetMode="External"/><Relationship Id="rId12" Type="http://schemas.openxmlformats.org/officeDocument/2006/relationships/drawing" Target="../drawings/drawing4.xml"/><Relationship Id="rId9" Type="http://schemas.openxmlformats.org/officeDocument/2006/relationships/hyperlink" Target="https://standard.pik.ru/main/f4fb73e9-9dc2-48ea-93e4-a11b1c7a51b7" TargetMode="External"/><Relationship Id="rId5" Type="http://schemas.openxmlformats.org/officeDocument/2006/relationships/hyperlink" Target="https://docs.google.com/spreadsheets/d/1GwfnLdU3qyShFJZN5szbgBC2kqocLt1wMjcgW8f3Om4/edit" TargetMode="External"/><Relationship Id="rId6" Type="http://schemas.openxmlformats.org/officeDocument/2006/relationships/hyperlink" Target="https://standard.pik.ru/main/2b4a1c18-2eb7-49d0-9825-bd7e84d3335a" TargetMode="External"/><Relationship Id="rId7" Type="http://schemas.openxmlformats.org/officeDocument/2006/relationships/hyperlink" Target="https://standard.pik.ru/main/f4fb73e9-9dc2-48ea-93e4-a11b1c7a51b7" TargetMode="External"/><Relationship Id="rId8" Type="http://schemas.openxmlformats.org/officeDocument/2006/relationships/hyperlink" Target="https://standard.pik.ru/main/f4fb73e9-9dc2-48ea-93e4-a11b1c7a51b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rchsovet.msk.ru/article/faq/raschet-tep"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info.pik.ru/pik-standart/spaces/pst-std-renovation/pages/19512" TargetMode="External"/><Relationship Id="rId2" Type="http://schemas.openxmlformats.org/officeDocument/2006/relationships/hyperlink" Target="https://info.pik.ru/pik-standart/spaces/pst-std-renovation/pages/19534"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ocs.google.com/document/d/1TmozSMyfkO0qFDY-8lqPP9Y2EfWi8J_fl2kAhT2AH94/edit" TargetMode="External"/><Relationship Id="rId2" Type="http://schemas.openxmlformats.org/officeDocument/2006/relationships/hyperlink" Target="https://docs.google.com/document/d/1TmozSMyfkO0qFDY-8lqPP9Y2EfWi8J_fl2kAhT2AH94/edit" TargetMode="External"/><Relationship Id="rId3" Type="http://schemas.openxmlformats.org/officeDocument/2006/relationships/hyperlink" Target="https://docs.google.com/document/d/1TmozSMyfkO0qFDY-8lqPP9Y2EfWi8J_fl2kAhT2AH94/edit" TargetMode="External"/><Relationship Id="rId4" Type="http://schemas.openxmlformats.org/officeDocument/2006/relationships/hyperlink" Target="https://docs.google.com/document/d/1TmozSMyfkO0qFDY-8lqPP9Y2EfWi8J_fl2kAhT2AH94/edit" TargetMode="External"/><Relationship Id="rId5"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open?id=1DrVeC9JAjQGXCsUqDQiD__fnjSjSf83l&amp;usp=drive_fs"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sheetViews>
  <sheetFormatPr customHeight="1" defaultColWidth="11.22" defaultRowHeight="15.0"/>
  <cols>
    <col customWidth="1" min="1" max="1" width="21.89"/>
    <col customWidth="1" min="2" max="8" width="13.22"/>
  </cols>
  <sheetData>
    <row r="1">
      <c r="A1" s="1" t="s">
        <v>0</v>
      </c>
      <c r="B1" s="1" t="s">
        <v>1</v>
      </c>
      <c r="C1" s="1" t="s">
        <v>2</v>
      </c>
      <c r="D1" s="1" t="s">
        <v>3</v>
      </c>
      <c r="E1" s="1" t="s">
        <v>4</v>
      </c>
      <c r="F1" s="1" t="s">
        <v>5</v>
      </c>
      <c r="G1" s="1" t="s">
        <v>6</v>
      </c>
      <c r="H1" s="1" t="s">
        <v>6</v>
      </c>
    </row>
    <row r="2" ht="48.75" customHeight="1">
      <c r="A2" s="2" t="s">
        <v>7</v>
      </c>
      <c r="B2" s="3"/>
      <c r="C2" s="3"/>
      <c r="D2" s="3"/>
      <c r="E2" s="3"/>
      <c r="F2" s="3"/>
      <c r="G2" s="3"/>
      <c r="H2" s="4"/>
    </row>
    <row r="3">
      <c r="A3" s="5" t="s">
        <v>8</v>
      </c>
      <c r="B3" s="6"/>
      <c r="C3" s="6"/>
      <c r="D3" s="6"/>
      <c r="E3" s="6"/>
      <c r="F3" s="6"/>
      <c r="G3" s="6"/>
      <c r="H3" s="7"/>
    </row>
    <row r="4">
      <c r="A4" s="8" t="s">
        <v>9</v>
      </c>
      <c r="B4" s="8" t="s">
        <v>10</v>
      </c>
      <c r="C4" s="9" t="s">
        <v>11</v>
      </c>
      <c r="D4" s="7"/>
      <c r="E4" s="8"/>
      <c r="F4" s="8"/>
      <c r="G4" s="8"/>
      <c r="H4" s="8"/>
    </row>
    <row r="5">
      <c r="A5" s="10"/>
      <c r="B5" s="10"/>
      <c r="C5" s="11"/>
      <c r="D5" s="6"/>
      <c r="E5" s="6"/>
      <c r="F5" s="6"/>
      <c r="G5" s="6"/>
      <c r="H5" s="7"/>
    </row>
    <row r="6">
      <c r="A6" s="10"/>
      <c r="B6" s="10"/>
      <c r="C6" s="11"/>
      <c r="D6" s="6"/>
      <c r="E6" s="6"/>
      <c r="F6" s="6"/>
      <c r="G6" s="6"/>
      <c r="H6" s="7"/>
    </row>
    <row r="7">
      <c r="A7" s="10"/>
      <c r="B7" s="10"/>
      <c r="C7" s="11"/>
      <c r="D7" s="6"/>
      <c r="E7" s="6"/>
      <c r="F7" s="6"/>
      <c r="G7" s="6"/>
      <c r="H7" s="7"/>
    </row>
    <row r="8">
      <c r="A8" s="10"/>
      <c r="B8" s="10"/>
      <c r="C8" s="11"/>
      <c r="D8" s="6"/>
      <c r="E8" s="6"/>
      <c r="F8" s="6"/>
      <c r="G8" s="6"/>
      <c r="H8" s="7"/>
    </row>
    <row r="9">
      <c r="A9" s="10"/>
      <c r="B9" s="10"/>
      <c r="C9" s="11"/>
      <c r="D9" s="6"/>
      <c r="E9" s="6"/>
      <c r="F9" s="6"/>
      <c r="G9" s="6"/>
      <c r="H9" s="7"/>
    </row>
    <row r="10">
      <c r="A10" s="5" t="s">
        <v>12</v>
      </c>
      <c r="B10" s="6"/>
      <c r="C10" s="6"/>
      <c r="D10" s="6"/>
      <c r="E10" s="6"/>
      <c r="F10" s="6"/>
      <c r="G10" s="6"/>
      <c r="H10" s="7"/>
    </row>
    <row r="11">
      <c r="A11" s="8" t="s">
        <v>13</v>
      </c>
      <c r="B11" s="12" t="s">
        <v>14</v>
      </c>
      <c r="C11" s="13" t="s">
        <v>15</v>
      </c>
      <c r="D11" s="14" t="s">
        <v>16</v>
      </c>
      <c r="E11" s="15" t="s">
        <v>17</v>
      </c>
      <c r="F11" s="16" t="s">
        <v>18</v>
      </c>
      <c r="G11" s="17" t="s">
        <v>19</v>
      </c>
      <c r="H11" s="18" t="s">
        <v>20</v>
      </c>
    </row>
    <row r="12">
      <c r="A12" s="19" t="s">
        <v>21</v>
      </c>
      <c r="B12" s="20">
        <f>'ТИП'!A4</f>
        <v>148</v>
      </c>
      <c r="C12" s="20">
        <f>'ТИП'!C3</f>
        <v>107</v>
      </c>
      <c r="D12" s="20">
        <f>'ТИП'!C4</f>
        <v>11</v>
      </c>
      <c r="E12" s="20">
        <f>'ТИП'!C5</f>
        <v>0</v>
      </c>
      <c r="F12" s="20">
        <f>'ТИП'!C6</f>
        <v>27</v>
      </c>
      <c r="G12" s="20">
        <f>'ТИП'!C7</f>
        <v>2</v>
      </c>
      <c r="H12" s="20">
        <f>'ТИП'!C8</f>
        <v>1</v>
      </c>
    </row>
    <row r="13">
      <c r="A13" s="21" t="s">
        <v>22</v>
      </c>
      <c r="B13" s="20">
        <f>'1+ТЕХ+КР'!A4</f>
        <v>80</v>
      </c>
      <c r="C13" s="20">
        <f>'1+ТЕХ+КР'!C3</f>
        <v>50</v>
      </c>
      <c r="D13" s="20">
        <f>'1+ТЕХ+КР'!C4</f>
        <v>6</v>
      </c>
      <c r="E13" s="20">
        <f>'1+ТЕХ+КР'!C5</f>
        <v>0</v>
      </c>
      <c r="F13" s="20">
        <f>'1+ТЕХ+КР'!C6</f>
        <v>6</v>
      </c>
      <c r="G13" s="20">
        <f>'1+ТЕХ+КР'!C7</f>
        <v>0</v>
      </c>
      <c r="H13" s="20">
        <f>'1+ТЕХ+КР'!C8</f>
        <v>18</v>
      </c>
    </row>
    <row r="14">
      <c r="A14" s="21" t="s">
        <v>23</v>
      </c>
      <c r="B14" s="20">
        <f>'ПОДЗ'!A4</f>
        <v>65</v>
      </c>
      <c r="C14" s="20">
        <f>'ПОДЗ'!C3</f>
        <v>34</v>
      </c>
      <c r="D14" s="20">
        <f>'ПОДЗ'!C4</f>
        <v>5</v>
      </c>
      <c r="E14" s="20">
        <f>'ПОДЗ'!C5</f>
        <v>5</v>
      </c>
      <c r="F14" s="20">
        <f>'ПОДЗ'!C6</f>
        <v>18</v>
      </c>
      <c r="G14" s="20">
        <v>0.0</v>
      </c>
      <c r="H14" s="20">
        <f>'ПОДЗ'!C8</f>
        <v>1</v>
      </c>
    </row>
    <row r="15">
      <c r="A15" s="21" t="s">
        <v>24</v>
      </c>
      <c r="B15" s="20">
        <f>'ГЕНПЛАН'!A4</f>
        <v>50</v>
      </c>
      <c r="C15" s="20">
        <f>'ГЕНПЛАН'!C3</f>
        <v>32</v>
      </c>
      <c r="D15" s="20">
        <f>'ГЕНПЛАН'!C4</f>
        <v>6</v>
      </c>
      <c r="E15" s="20">
        <f>'ГЕНПЛАН'!C5</f>
        <v>4</v>
      </c>
      <c r="F15" s="20">
        <f>'ГЕНПЛАН'!C6</f>
        <v>7</v>
      </c>
      <c r="G15" s="20">
        <f>'КОНСТР'!C7</f>
        <v>0</v>
      </c>
      <c r="H15" s="20">
        <f>'ГЕНПЛАН'!C8</f>
        <v>-1</v>
      </c>
    </row>
    <row r="16">
      <c r="A16" s="21" t="s">
        <v>25</v>
      </c>
      <c r="B16" s="20">
        <f>SUM(C16:H16)</f>
        <v>24</v>
      </c>
      <c r="C16" s="20">
        <f>'КОНСТР'!C3</f>
        <v>5</v>
      </c>
      <c r="D16" s="20">
        <f>'КОНСТР'!C4</f>
        <v>16</v>
      </c>
      <c r="E16" s="20">
        <f>'КОНСТР'!C5</f>
        <v>0</v>
      </c>
      <c r="F16" s="20">
        <f>'КОНСТР'!C6</f>
        <v>0</v>
      </c>
      <c r="G16" s="20">
        <f>'ГЕНПЛАН'!C7</f>
        <v>2</v>
      </c>
      <c r="H16" s="20">
        <f>'КОНСТР'!C8</f>
        <v>1</v>
      </c>
    </row>
    <row r="17">
      <c r="A17" s="22" t="s">
        <v>26</v>
      </c>
      <c r="B17" s="23">
        <f t="shared" ref="B17:H17" si="1">SUM(B12:B16)</f>
        <v>367</v>
      </c>
      <c r="C17" s="23">
        <f t="shared" si="1"/>
        <v>228</v>
      </c>
      <c r="D17" s="23">
        <f t="shared" si="1"/>
        <v>44</v>
      </c>
      <c r="E17" s="23">
        <f t="shared" si="1"/>
        <v>9</v>
      </c>
      <c r="F17" s="23">
        <f t="shared" si="1"/>
        <v>58</v>
      </c>
      <c r="G17" s="23">
        <f t="shared" si="1"/>
        <v>4</v>
      </c>
      <c r="H17" s="23">
        <f t="shared" si="1"/>
        <v>20</v>
      </c>
    </row>
    <row r="18">
      <c r="A18" s="5" t="s">
        <v>27</v>
      </c>
      <c r="B18" s="6"/>
      <c r="C18" s="6"/>
      <c r="D18" s="6"/>
      <c r="E18" s="6"/>
      <c r="F18" s="6"/>
      <c r="G18" s="6"/>
      <c r="H18" s="7"/>
    </row>
    <row r="19">
      <c r="A19" s="24" t="s">
        <v>28</v>
      </c>
      <c r="B19" s="4"/>
      <c r="C19" s="25"/>
      <c r="D19" s="26"/>
      <c r="E19" s="26"/>
      <c r="F19" s="26"/>
      <c r="G19" s="26"/>
      <c r="H19" s="26"/>
    </row>
    <row r="20">
      <c r="A20" s="27"/>
      <c r="B20" s="25"/>
      <c r="C20" s="25"/>
      <c r="D20" s="26"/>
      <c r="E20" s="26"/>
      <c r="F20" s="26"/>
      <c r="G20" s="26"/>
      <c r="H20" s="26"/>
    </row>
    <row r="21">
      <c r="A21" s="24" t="s">
        <v>29</v>
      </c>
      <c r="B21" s="4"/>
      <c r="C21" s="25"/>
      <c r="D21" s="26"/>
      <c r="E21" s="26"/>
      <c r="F21" s="26"/>
      <c r="G21" s="26"/>
      <c r="H21" s="26"/>
    </row>
    <row r="22">
      <c r="A22" s="27"/>
      <c r="B22" s="25"/>
      <c r="C22" s="25"/>
      <c r="D22" s="26"/>
      <c r="E22" s="26"/>
      <c r="F22" s="26"/>
      <c r="G22" s="26"/>
      <c r="H22" s="26"/>
    </row>
    <row r="23">
      <c r="A23" s="24" t="s">
        <v>30</v>
      </c>
      <c r="B23" s="4"/>
      <c r="C23" s="25"/>
      <c r="D23" s="26"/>
      <c r="E23" s="26"/>
      <c r="F23" s="26"/>
      <c r="G23" s="26"/>
      <c r="H23" s="26"/>
    </row>
    <row r="24">
      <c r="A24" s="28"/>
      <c r="B24" s="25"/>
      <c r="C24" s="25"/>
      <c r="D24" s="26"/>
      <c r="E24" s="26"/>
      <c r="F24" s="26"/>
      <c r="G24" s="26"/>
      <c r="H24" s="26"/>
    </row>
    <row r="25">
      <c r="A25" s="29"/>
      <c r="B25" s="30"/>
      <c r="C25" s="30"/>
      <c r="D25" s="30"/>
      <c r="E25" s="30"/>
      <c r="F25" s="30"/>
      <c r="G25" s="30"/>
      <c r="H25" s="30"/>
    </row>
    <row r="26">
      <c r="A26" s="31" t="s">
        <v>31</v>
      </c>
      <c r="B26" s="3"/>
      <c r="C26" s="3"/>
      <c r="D26" s="3"/>
      <c r="E26" s="3"/>
      <c r="F26" s="3"/>
      <c r="G26" s="3"/>
      <c r="H26" s="4"/>
    </row>
    <row r="27">
      <c r="A27" s="24" t="s">
        <v>32</v>
      </c>
      <c r="B27" s="3"/>
      <c r="C27" s="3"/>
      <c r="D27" s="3"/>
      <c r="E27" s="3"/>
      <c r="F27" s="3"/>
      <c r="G27" s="3"/>
      <c r="H27" s="4"/>
    </row>
    <row r="28">
      <c r="A28" s="24"/>
      <c r="B28" s="3"/>
      <c r="C28" s="3"/>
      <c r="D28" s="3"/>
      <c r="E28" s="3"/>
      <c r="F28" s="3"/>
      <c r="G28" s="3"/>
      <c r="H28" s="4"/>
    </row>
    <row r="29">
      <c r="A29" s="24"/>
      <c r="B29" s="3"/>
      <c r="C29" s="3"/>
      <c r="D29" s="3"/>
      <c r="E29" s="3"/>
      <c r="F29" s="3"/>
      <c r="G29" s="3"/>
      <c r="H29" s="4"/>
    </row>
    <row r="30">
      <c r="A30" s="29"/>
      <c r="B30" s="30"/>
      <c r="C30" s="30"/>
      <c r="D30" s="30"/>
      <c r="E30" s="30"/>
      <c r="F30" s="30"/>
      <c r="G30" s="30"/>
      <c r="H30" s="30"/>
    </row>
    <row r="31">
      <c r="A31" s="32" t="s">
        <v>33</v>
      </c>
      <c r="B31" s="33">
        <f>'ТИП'!F4+'1+ТЕХ+КР'!F4+'ПОДЗ'!F4+'КОНСТР'!F4+'ГЕНПЛАН'!F4</f>
        <v>128</v>
      </c>
      <c r="C31" s="34" t="s">
        <v>34</v>
      </c>
      <c r="D31" s="30">
        <f>B15</f>
        <v>50</v>
      </c>
      <c r="E31" s="30"/>
      <c r="F31" s="30"/>
      <c r="G31" s="30"/>
      <c r="H31" s="30"/>
    </row>
    <row r="32">
      <c r="A32" s="35" t="s">
        <v>35</v>
      </c>
      <c r="B32" s="36">
        <f>'ТИП'!F5+'1+ТЕХ+КР'!F5+'ПОДЗ'!F5+'КОНСТР'!F5+'ГЕНПЛАН'!F5</f>
        <v>139</v>
      </c>
      <c r="C32" s="34" t="s">
        <v>36</v>
      </c>
      <c r="D32" s="30">
        <f>'ТИП'!I4+'1+ТЕХ+КР'!I4+'ПОДЗ'!I4</f>
        <v>219</v>
      </c>
      <c r="E32" s="30"/>
      <c r="F32" s="30"/>
      <c r="G32" s="30"/>
      <c r="H32" s="30"/>
    </row>
    <row r="33">
      <c r="A33" s="37" t="s">
        <v>37</v>
      </c>
      <c r="B33" s="38">
        <f>'ТИП'!F6+'1+ТЕХ+КР'!F6+'ПОДЗ'!F6+'КОНСТР'!F6+'ГЕНПЛАН'!F6</f>
        <v>42</v>
      </c>
      <c r="C33" s="34" t="s">
        <v>38</v>
      </c>
      <c r="D33" s="30">
        <f>B16</f>
        <v>24</v>
      </c>
      <c r="E33" s="30"/>
      <c r="F33" s="30"/>
      <c r="G33" s="30"/>
      <c r="H33" s="30"/>
    </row>
    <row r="34">
      <c r="A34" s="39" t="s">
        <v>39</v>
      </c>
      <c r="B34" s="40">
        <f>'ТИП'!F7+'1+ТЕХ+КР'!F7+'ПОДЗ'!F7+'КОНСТР'!F7+'ГЕНПЛАН'!F7</f>
        <v>54</v>
      </c>
      <c r="C34" s="34" t="s">
        <v>40</v>
      </c>
      <c r="D34" s="30">
        <f>B17-D31-D32-D33</f>
        <v>74</v>
      </c>
      <c r="E34" s="30"/>
      <c r="F34" s="30"/>
      <c r="G34" s="30"/>
      <c r="H34" s="30"/>
    </row>
    <row r="35">
      <c r="A35" s="29"/>
      <c r="B35" s="30">
        <f>SUM(B31:B34)</f>
        <v>363</v>
      </c>
      <c r="C35" s="30"/>
      <c r="D35" s="30">
        <f>SUM(D31:D34)</f>
        <v>367</v>
      </c>
      <c r="E35" s="30"/>
      <c r="F35" s="30"/>
      <c r="G35" s="30"/>
      <c r="H35" s="30"/>
    </row>
    <row r="36">
      <c r="A36" s="29"/>
      <c r="B36" s="30"/>
      <c r="C36" s="30"/>
      <c r="D36" s="30"/>
      <c r="E36" s="30"/>
      <c r="F36" s="30"/>
      <c r="G36" s="30"/>
      <c r="H36" s="30"/>
    </row>
  </sheetData>
  <mergeCells count="17">
    <mergeCell ref="A2:H2"/>
    <mergeCell ref="A3:H3"/>
    <mergeCell ref="C4:D4"/>
    <mergeCell ref="C5:H5"/>
    <mergeCell ref="C6:H6"/>
    <mergeCell ref="C7:H7"/>
    <mergeCell ref="C8:H8"/>
    <mergeCell ref="A27:H27"/>
    <mergeCell ref="A28:H28"/>
    <mergeCell ref="A29:H29"/>
    <mergeCell ref="C9:H9"/>
    <mergeCell ref="A10:H10"/>
    <mergeCell ref="A18:H18"/>
    <mergeCell ref="A19:B19"/>
    <mergeCell ref="A21:B21"/>
    <mergeCell ref="A23:B23"/>
    <mergeCell ref="A26:H26"/>
  </mergeCells>
  <conditionalFormatting sqref="A1:H2">
    <cfRule type="containsBlanks" dxfId="0" priority="1">
      <formula>LEN(TRIM(A1))=0</formula>
    </cfRule>
  </conditionalFormatting>
  <hyperlinks>
    <hyperlink display="ТИПОВОЙ ЭТАЖ" location="'ТИП'!A1" ref="A12"/>
    <hyperlink display="1 ЭТАЖ" location="'1+ТЕХ+КР'!A1" ref="A13"/>
    <hyperlink display="ПОДЗЕМНЫЙ ЭТАЖ" location="'ПОДЗ'!A1" ref="A14"/>
    <hyperlink display="ГЕНПЛАН" location="'ГЕНПЛАН'!A1" ref="A15"/>
    <hyperlink display="КОНСТРУКТИВ" location="'КОНСТР'!A1" ref="A16"/>
  </hyperlink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1.22" defaultRowHeight="15.0"/>
  <cols>
    <col customWidth="1" min="1" max="1" width="2.0"/>
    <col customWidth="1" min="2" max="2" width="32.33"/>
    <col customWidth="1" min="3" max="3" width="8.89"/>
    <col customWidth="1" min="4" max="4" width="26.44"/>
    <col customWidth="1" min="5" max="5" width="11.11"/>
  </cols>
  <sheetData>
    <row r="1">
      <c r="A1" s="41"/>
      <c r="B1" s="42"/>
      <c r="C1" s="43"/>
      <c r="D1" s="41"/>
      <c r="E1" s="41"/>
    </row>
    <row r="2">
      <c r="A2" s="41"/>
      <c r="B2" s="23" t="s">
        <v>41</v>
      </c>
      <c r="C2" s="44" t="s">
        <v>10</v>
      </c>
      <c r="D2" s="23" t="s">
        <v>42</v>
      </c>
      <c r="E2" s="23" t="s">
        <v>43</v>
      </c>
    </row>
    <row r="3">
      <c r="A3" s="41"/>
      <c r="B3" s="45" t="s">
        <v>44</v>
      </c>
      <c r="C3" s="46"/>
      <c r="D3" s="47">
        <v>914.0</v>
      </c>
      <c r="E3" s="45"/>
    </row>
    <row r="4">
      <c r="A4" s="41"/>
      <c r="B4" s="45" t="s">
        <v>45</v>
      </c>
      <c r="C4" s="46"/>
      <c r="D4" s="20"/>
      <c r="E4" s="45"/>
    </row>
    <row r="5">
      <c r="A5" s="41"/>
      <c r="B5" s="45" t="s">
        <v>46</v>
      </c>
      <c r="C5" s="48"/>
      <c r="D5" s="20"/>
      <c r="E5" s="45"/>
    </row>
    <row r="6">
      <c r="A6" s="41"/>
      <c r="B6" s="45" t="s">
        <v>47</v>
      </c>
      <c r="C6" s="46"/>
      <c r="D6" s="48"/>
      <c r="E6" s="45"/>
    </row>
    <row r="7">
      <c r="A7" s="41"/>
      <c r="B7" s="49" t="s">
        <v>48</v>
      </c>
      <c r="C7" s="50"/>
      <c r="D7" s="51" t="s">
        <v>49</v>
      </c>
      <c r="E7" s="49"/>
    </row>
    <row r="8">
      <c r="A8" s="41"/>
      <c r="B8" s="45" t="s">
        <v>50</v>
      </c>
      <c r="C8" s="52"/>
      <c r="D8" s="47"/>
      <c r="E8" s="45"/>
    </row>
    <row r="9">
      <c r="A9" s="41"/>
      <c r="B9" s="45" t="s">
        <v>51</v>
      </c>
      <c r="C9" s="46"/>
      <c r="D9" s="20"/>
      <c r="E9" s="45"/>
    </row>
    <row r="10" ht="15.75" customHeight="1">
      <c r="A10" s="41"/>
      <c r="B10" s="45" t="s">
        <v>52</v>
      </c>
      <c r="C10" s="46"/>
      <c r="D10" s="53"/>
      <c r="E10" s="45"/>
    </row>
    <row r="11" ht="15.75" customHeight="1">
      <c r="A11" s="41"/>
      <c r="B11" s="45" t="s">
        <v>52</v>
      </c>
      <c r="C11" s="46"/>
      <c r="D11" s="20"/>
      <c r="E11" s="45"/>
    </row>
  </sheetData>
  <conditionalFormatting sqref="C4:E9">
    <cfRule type="containsBlanks" dxfId="1" priority="1">
      <formula>LEN(TRIM(C4))=0</formula>
    </cfRule>
  </conditionalFormatting>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38.89"/>
    <col customWidth="1" min="3" max="3" width="20.78"/>
    <col customWidth="1" min="4" max="4" width="5.11"/>
    <col customWidth="1" min="5" max="8" width="9.56"/>
    <col customWidth="1" min="9" max="9" width="23.78"/>
  </cols>
  <sheetData>
    <row r="1">
      <c r="A1" s="54"/>
      <c r="B1" s="55" t="s">
        <v>53</v>
      </c>
      <c r="C1" s="56" t="s">
        <v>54</v>
      </c>
      <c r="D1" s="55" t="s">
        <v>55</v>
      </c>
      <c r="E1" s="56" t="s">
        <v>56</v>
      </c>
      <c r="F1" s="57" t="s">
        <v>57</v>
      </c>
      <c r="G1" s="3"/>
      <c r="H1" s="4"/>
      <c r="I1" s="55" t="s">
        <v>43</v>
      </c>
    </row>
    <row r="2">
      <c r="A2" s="6"/>
      <c r="B2" s="58"/>
      <c r="C2" s="58"/>
      <c r="D2" s="58"/>
      <c r="E2" s="58"/>
      <c r="F2" s="59" t="s">
        <v>58</v>
      </c>
      <c r="G2" s="59" t="s">
        <v>59</v>
      </c>
      <c r="H2" s="59" t="s">
        <v>60</v>
      </c>
      <c r="I2" s="58"/>
    </row>
    <row r="3">
      <c r="A3" s="59">
        <v>1.0</v>
      </c>
      <c r="B3" s="60" t="s">
        <v>61</v>
      </c>
      <c r="C3" s="61" t="s">
        <v>62</v>
      </c>
      <c r="D3" s="62" t="s">
        <v>63</v>
      </c>
      <c r="E3" s="63">
        <f t="shared" ref="E3:E4" si="1">F3+G3+H3</f>
        <v>37366.4</v>
      </c>
      <c r="F3" s="63">
        <v>19626.8</v>
      </c>
      <c r="G3" s="63">
        <v>6647.2</v>
      </c>
      <c r="H3" s="63">
        <v>11092.4</v>
      </c>
      <c r="I3" s="60" t="s">
        <v>64</v>
      </c>
    </row>
    <row r="4">
      <c r="A4" s="59">
        <v>2.0</v>
      </c>
      <c r="B4" s="64" t="s">
        <v>65</v>
      </c>
      <c r="C4" s="61" t="s">
        <v>66</v>
      </c>
      <c r="D4" s="62" t="s">
        <v>63</v>
      </c>
      <c r="E4" s="63">
        <f t="shared" si="1"/>
        <v>2429</v>
      </c>
      <c r="F4" s="63">
        <v>1224.3</v>
      </c>
      <c r="G4" s="63">
        <v>545.3</v>
      </c>
      <c r="H4" s="63">
        <v>659.4</v>
      </c>
      <c r="I4" s="60" t="s">
        <v>64</v>
      </c>
    </row>
    <row r="5">
      <c r="B5" s="60"/>
      <c r="C5" s="62"/>
      <c r="D5" s="62"/>
      <c r="E5" s="65"/>
      <c r="F5" s="65"/>
      <c r="G5" s="65"/>
      <c r="H5" s="65"/>
      <c r="I5" s="66"/>
    </row>
    <row r="6">
      <c r="A6" s="61"/>
      <c r="B6" s="60" t="s">
        <v>67</v>
      </c>
      <c r="C6" s="61" t="s">
        <v>68</v>
      </c>
      <c r="D6" s="62" t="s">
        <v>63</v>
      </c>
      <c r="E6" s="63">
        <f t="shared" ref="E6:E7" si="2">F6+G6+H6</f>
        <v>4133.2</v>
      </c>
      <c r="F6" s="63">
        <v>2106.3</v>
      </c>
      <c r="G6" s="63">
        <v>801.6</v>
      </c>
      <c r="H6" s="63">
        <v>1225.3</v>
      </c>
      <c r="I6" s="60" t="s">
        <v>64</v>
      </c>
    </row>
    <row r="7">
      <c r="A7" s="59">
        <v>3.0</v>
      </c>
      <c r="B7" s="60" t="s">
        <v>69</v>
      </c>
      <c r="C7" s="61" t="s">
        <v>70</v>
      </c>
      <c r="D7" s="62" t="s">
        <v>63</v>
      </c>
      <c r="E7" s="63">
        <f t="shared" si="2"/>
        <v>54537.9</v>
      </c>
      <c r="F7" s="63">
        <v>28739.0</v>
      </c>
      <c r="G7" s="63">
        <v>9741.6</v>
      </c>
      <c r="H7" s="63">
        <v>16057.3</v>
      </c>
      <c r="I7" s="60" t="s">
        <v>64</v>
      </c>
    </row>
    <row r="8">
      <c r="A8" s="66"/>
      <c r="B8" s="60"/>
      <c r="C8" s="62"/>
      <c r="D8" s="62"/>
      <c r="E8" s="62"/>
      <c r="F8" s="62"/>
      <c r="G8" s="62"/>
      <c r="H8" s="62"/>
      <c r="I8" s="66"/>
    </row>
    <row r="9">
      <c r="A9" s="66"/>
      <c r="B9" s="60"/>
      <c r="C9" s="62"/>
      <c r="D9" s="62"/>
      <c r="E9" s="62"/>
      <c r="F9" s="62"/>
      <c r="G9" s="62"/>
      <c r="H9" s="62"/>
      <c r="I9" s="66"/>
    </row>
    <row r="10">
      <c r="A10" s="59">
        <v>4.0</v>
      </c>
      <c r="B10" s="64" t="s">
        <v>71</v>
      </c>
      <c r="C10" s="59" t="s">
        <v>72</v>
      </c>
      <c r="D10" s="67"/>
      <c r="E10" s="68">
        <f t="shared" ref="E10:H10" si="3">(E3+E4)/E7</f>
        <v>0.7296833945</v>
      </c>
      <c r="F10" s="68">
        <f t="shared" si="3"/>
        <v>0.7255332475</v>
      </c>
      <c r="G10" s="68">
        <f t="shared" si="3"/>
        <v>0.738328406</v>
      </c>
      <c r="H10" s="68">
        <f t="shared" si="3"/>
        <v>0.7318665031</v>
      </c>
      <c r="I10" s="64" t="s">
        <v>73</v>
      </c>
    </row>
    <row r="11">
      <c r="B11" s="60"/>
      <c r="C11" s="62"/>
      <c r="D11" s="62"/>
      <c r="E11" s="65"/>
      <c r="F11" s="65"/>
      <c r="G11" s="65"/>
      <c r="H11" s="65"/>
      <c r="I11" s="66"/>
    </row>
    <row r="12">
      <c r="A12" s="66"/>
      <c r="B12" s="60" t="s">
        <v>74</v>
      </c>
      <c r="C12" s="61" t="s">
        <v>75</v>
      </c>
      <c r="D12" s="62"/>
      <c r="E12" s="65">
        <f t="shared" ref="E12:H12" si="4">E3/E7</f>
        <v>0.6851455593</v>
      </c>
      <c r="F12" s="65">
        <f t="shared" si="4"/>
        <v>0.6829326003</v>
      </c>
      <c r="G12" s="65">
        <f t="shared" si="4"/>
        <v>0.682351975</v>
      </c>
      <c r="H12" s="65">
        <f t="shared" si="4"/>
        <v>0.6908010687</v>
      </c>
      <c r="I12" s="66"/>
    </row>
    <row r="13">
      <c r="A13" s="66"/>
      <c r="B13" s="60" t="s">
        <v>76</v>
      </c>
      <c r="C13" s="61" t="s">
        <v>77</v>
      </c>
      <c r="D13" s="62"/>
      <c r="E13" s="65">
        <f t="shared" ref="E13:H13" si="5">E3/(E7-E6)</f>
        <v>0.7413276936</v>
      </c>
      <c r="F13" s="65">
        <f t="shared" si="5"/>
        <v>0.736943682</v>
      </c>
      <c r="G13" s="65">
        <f t="shared" si="5"/>
        <v>0.7435346756</v>
      </c>
      <c r="H13" s="65">
        <f t="shared" si="5"/>
        <v>0.7478694714</v>
      </c>
      <c r="I13" s="66"/>
    </row>
    <row r="14">
      <c r="A14" s="66"/>
      <c r="B14" s="66"/>
      <c r="C14" s="62"/>
      <c r="D14" s="62"/>
      <c r="E14" s="62"/>
      <c r="F14" s="62"/>
      <c r="G14" s="62"/>
      <c r="H14" s="62"/>
      <c r="I14" s="66"/>
    </row>
    <row r="15">
      <c r="A15" s="54"/>
      <c r="B15" s="54"/>
      <c r="C15" s="69"/>
      <c r="D15" s="69"/>
      <c r="E15" s="69"/>
      <c r="F15" s="69"/>
      <c r="G15" s="69"/>
      <c r="H15" s="69"/>
      <c r="I15" s="54"/>
    </row>
    <row r="16">
      <c r="A16" s="54"/>
      <c r="B16" s="54"/>
      <c r="C16" s="69"/>
      <c r="D16" s="69"/>
      <c r="E16" s="69"/>
      <c r="F16" s="69"/>
      <c r="G16" s="69"/>
      <c r="H16" s="69"/>
      <c r="I16" s="54"/>
    </row>
    <row r="17">
      <c r="A17" s="54"/>
      <c r="B17" s="54"/>
      <c r="C17" s="69"/>
      <c r="D17" s="69"/>
      <c r="E17" s="69"/>
      <c r="F17" s="69"/>
      <c r="G17" s="69"/>
      <c r="H17" s="69"/>
      <c r="I17" s="54"/>
    </row>
  </sheetData>
  <mergeCells count="7">
    <mergeCell ref="A1:A2"/>
    <mergeCell ref="B1:B2"/>
    <mergeCell ref="C1:C2"/>
    <mergeCell ref="D1:D2"/>
    <mergeCell ref="E1:E2"/>
    <mergeCell ref="F1:H1"/>
    <mergeCell ref="I1:I2"/>
  </mergeCells>
  <conditionalFormatting sqref="E3:H4 E6:H7 E10:H10 E12:H13">
    <cfRule type="notContainsBlanks" dxfId="0" priority="1">
      <formula>LEN(TRIM(E3))&gt;0</formula>
    </cfRule>
  </conditionalFormatting>
  <conditionalFormatting sqref="E3:H4 E6:H7 E10:H10 E12:H13">
    <cfRule type="containsBlanks" dxfId="2" priority="2">
      <formula>LEN(TRIM(E3))=0</formula>
    </cfRule>
  </conditionalFormatting>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1.22" defaultRowHeight="15.0" outlineLevelRow="1"/>
  <cols>
    <col customWidth="1" min="1" max="1" width="2.78"/>
    <col customWidth="1" min="2" max="2" width="47.11"/>
    <col customWidth="1" min="3" max="3" width="12.44"/>
    <col customWidth="1" min="4" max="4" width="19.0"/>
    <col customWidth="1" min="5" max="5" width="3.67"/>
    <col customWidth="1" min="6" max="6" width="16.0"/>
    <col customWidth="1" min="7" max="7" width="35.78"/>
    <col customWidth="1" min="8" max="8" width="21.0"/>
    <col customWidth="1" min="9" max="9" width="9.67"/>
  </cols>
  <sheetData>
    <row r="1" ht="15.0" customHeight="1">
      <c r="A1" s="70"/>
      <c r="B1" s="71" t="s">
        <v>78</v>
      </c>
      <c r="C1" s="54"/>
      <c r="D1" s="72"/>
      <c r="E1" s="73"/>
      <c r="F1" s="73"/>
      <c r="G1" s="74"/>
      <c r="H1" s="73"/>
      <c r="I1" s="75"/>
    </row>
    <row r="2" collapsed="1">
      <c r="A2" s="76" t="s">
        <v>79</v>
      </c>
      <c r="B2" s="77" t="s">
        <v>80</v>
      </c>
      <c r="C2" s="77" t="s">
        <v>81</v>
      </c>
      <c r="D2" s="77" t="s">
        <v>82</v>
      </c>
      <c r="E2" s="78"/>
      <c r="F2" s="79" t="s">
        <v>83</v>
      </c>
      <c r="G2" s="80" t="s">
        <v>84</v>
      </c>
      <c r="H2" s="81" t="s">
        <v>85</v>
      </c>
      <c r="I2" s="82" t="s">
        <v>86</v>
      </c>
    </row>
    <row r="3" hidden="1" outlineLevel="1">
      <c r="A3" s="83" t="s">
        <v>87</v>
      </c>
      <c r="B3" s="84" t="s">
        <v>15</v>
      </c>
      <c r="C3" s="85">
        <f>COUNTIF(C10:C180,"ДА")</f>
        <v>107</v>
      </c>
      <c r="D3" s="86"/>
      <c r="E3" s="87"/>
      <c r="F3" s="88">
        <f>SUM(F4:F7)</f>
        <v>150</v>
      </c>
      <c r="G3" s="89"/>
      <c r="H3" s="90"/>
      <c r="I3" s="91"/>
    </row>
    <row r="4" hidden="1" outlineLevel="1">
      <c r="A4" s="92">
        <f>COUNTA(A10:A180)</f>
        <v>148</v>
      </c>
      <c r="B4" s="93" t="s">
        <v>16</v>
      </c>
      <c r="C4" s="94">
        <f>COUNTIF(C10:C180,"НЕТ")</f>
        <v>11</v>
      </c>
      <c r="D4" s="95" t="s">
        <v>33</v>
      </c>
      <c r="E4" s="96" t="s">
        <v>88</v>
      </c>
      <c r="F4" s="96">
        <f>COUNTIF(E10:E180,"НД")</f>
        <v>40</v>
      </c>
      <c r="G4" s="89"/>
      <c r="H4" s="97" t="s">
        <v>36</v>
      </c>
      <c r="I4" s="98">
        <v>97.0</v>
      </c>
    </row>
    <row r="5" hidden="1" outlineLevel="1">
      <c r="A5" s="99"/>
      <c r="B5" s="100" t="s">
        <v>89</v>
      </c>
      <c r="C5" s="101">
        <f>COUNTIF(C10:C180,"ОТСУТСТВУЕТ")</f>
        <v>0</v>
      </c>
      <c r="D5" s="95" t="s">
        <v>35</v>
      </c>
      <c r="E5" s="102" t="s">
        <v>90</v>
      </c>
      <c r="F5" s="103">
        <f>COUNTIF(E10:E180,"МФР")</f>
        <v>73</v>
      </c>
      <c r="G5" s="89"/>
      <c r="H5" s="97" t="s">
        <v>40</v>
      </c>
      <c r="I5" s="91">
        <f>F3-I4</f>
        <v>53</v>
      </c>
    </row>
    <row r="6" hidden="1" outlineLevel="1">
      <c r="A6" s="99"/>
      <c r="B6" s="104" t="s">
        <v>91</v>
      </c>
      <c r="C6" s="105">
        <f>COUNTIF(C10:C180,"НЕ ПРИМЕНЯЕТСЯ")</f>
        <v>27</v>
      </c>
      <c r="D6" s="95" t="s">
        <v>37</v>
      </c>
      <c r="E6" s="106" t="s">
        <v>92</v>
      </c>
      <c r="F6" s="107">
        <f>COUNTIF(E10:E180,"ПИК")</f>
        <v>25</v>
      </c>
      <c r="G6" s="89"/>
      <c r="H6" s="90"/>
      <c r="I6" s="91"/>
    </row>
    <row r="7" hidden="1" outlineLevel="1">
      <c r="A7" s="99"/>
      <c r="B7" s="108" t="s">
        <v>90</v>
      </c>
      <c r="C7" s="109">
        <f>COUNTIF(C10:C180,"МФР")</f>
        <v>2</v>
      </c>
      <c r="D7" s="95" t="s">
        <v>39</v>
      </c>
      <c r="E7" s="110" t="s">
        <v>39</v>
      </c>
      <c r="F7" s="111">
        <f>COUNTIF(E10:E180,"МФС")</f>
        <v>12</v>
      </c>
      <c r="G7" s="89"/>
      <c r="H7" s="90"/>
      <c r="I7" s="91"/>
    </row>
    <row r="8" hidden="1" outlineLevel="1">
      <c r="A8" s="112"/>
      <c r="B8" s="113" t="s">
        <v>93</v>
      </c>
      <c r="C8" s="114">
        <f>A4-C3-C4-C5-C6-C7</f>
        <v>1</v>
      </c>
      <c r="D8" s="115"/>
      <c r="E8" s="116"/>
      <c r="F8" s="117"/>
      <c r="G8" s="89"/>
      <c r="H8" s="90"/>
      <c r="I8" s="91"/>
    </row>
    <row r="9" hidden="1" outlineLevel="1">
      <c r="A9" s="76"/>
      <c r="B9" s="77"/>
      <c r="C9" s="77"/>
      <c r="D9" s="118"/>
      <c r="E9" s="78"/>
      <c r="F9" s="79"/>
      <c r="G9" s="119"/>
      <c r="H9" s="81"/>
      <c r="I9" s="82"/>
    </row>
    <row r="10">
      <c r="A10" s="120"/>
      <c r="B10" s="121" t="s">
        <v>94</v>
      </c>
      <c r="C10" s="122"/>
      <c r="D10" s="123"/>
      <c r="E10" s="124"/>
      <c r="F10" s="125"/>
      <c r="G10" s="126"/>
      <c r="H10" s="127"/>
      <c r="I10" s="128"/>
    </row>
    <row r="11" ht="30.0" customHeight="1" outlineLevel="1">
      <c r="A11" s="129">
        <f>1</f>
        <v>1</v>
      </c>
      <c r="B11" s="130" t="s">
        <v>95</v>
      </c>
      <c r="C11" s="131" t="s">
        <v>15</v>
      </c>
      <c r="D11" s="132"/>
      <c r="E11" s="133" t="s">
        <v>90</v>
      </c>
      <c r="F11" s="134" t="s">
        <v>28</v>
      </c>
      <c r="G11" s="135"/>
      <c r="H11" s="136"/>
      <c r="I11" s="137" t="s">
        <v>36</v>
      </c>
    </row>
    <row r="12" outlineLevel="1">
      <c r="A12" s="129">
        <f t="shared" ref="A12:A13" si="1">A11+1</f>
        <v>2</v>
      </c>
      <c r="B12" s="60" t="s">
        <v>96</v>
      </c>
      <c r="C12" s="131" t="s">
        <v>15</v>
      </c>
      <c r="D12" s="138"/>
      <c r="E12" s="133" t="s">
        <v>90</v>
      </c>
      <c r="F12" s="134" t="s">
        <v>28</v>
      </c>
      <c r="G12" s="139" t="s">
        <v>97</v>
      </c>
      <c r="H12" s="136"/>
      <c r="I12" s="137" t="s">
        <v>36</v>
      </c>
    </row>
    <row r="13" outlineLevel="1">
      <c r="A13" s="129">
        <f t="shared" si="1"/>
        <v>3</v>
      </c>
      <c r="B13" s="60" t="s">
        <v>98</v>
      </c>
      <c r="C13" s="131" t="s">
        <v>15</v>
      </c>
      <c r="D13" s="132"/>
      <c r="E13" s="140" t="s">
        <v>92</v>
      </c>
      <c r="F13" s="141" t="s">
        <v>99</v>
      </c>
      <c r="G13" s="135"/>
      <c r="H13" s="136"/>
      <c r="I13" s="137" t="s">
        <v>36</v>
      </c>
    </row>
    <row r="14" outlineLevel="1">
      <c r="A14" s="142"/>
      <c r="B14" s="143" t="s">
        <v>100</v>
      </c>
      <c r="C14" s="144"/>
      <c r="D14" s="145"/>
      <c r="E14" s="146"/>
      <c r="F14" s="146"/>
      <c r="G14" s="147"/>
      <c r="H14" s="146"/>
      <c r="I14" s="148"/>
    </row>
    <row r="15" outlineLevel="1">
      <c r="A15" s="129">
        <f>A13+1</f>
        <v>4</v>
      </c>
      <c r="B15" s="149" t="s">
        <v>101</v>
      </c>
      <c r="C15" s="131" t="s">
        <v>15</v>
      </c>
      <c r="D15" s="138" t="s">
        <v>102</v>
      </c>
      <c r="E15" s="140" t="s">
        <v>92</v>
      </c>
      <c r="F15" s="150" t="s">
        <v>103</v>
      </c>
      <c r="G15" s="151" t="s">
        <v>104</v>
      </c>
      <c r="H15" s="152" t="s">
        <v>105</v>
      </c>
      <c r="I15" s="137" t="s">
        <v>36</v>
      </c>
    </row>
    <row r="16" outlineLevel="1">
      <c r="A16" s="129">
        <f t="shared" ref="A16:A21" si="2">A15+1</f>
        <v>5</v>
      </c>
      <c r="B16" s="149" t="s">
        <v>106</v>
      </c>
      <c r="C16" s="131" t="s">
        <v>15</v>
      </c>
      <c r="D16" s="138"/>
      <c r="E16" s="140" t="s">
        <v>92</v>
      </c>
      <c r="F16" s="150" t="s">
        <v>103</v>
      </c>
      <c r="G16" s="151" t="s">
        <v>107</v>
      </c>
      <c r="H16" s="152" t="s">
        <v>105</v>
      </c>
      <c r="I16" s="137" t="s">
        <v>36</v>
      </c>
    </row>
    <row r="17" outlineLevel="1">
      <c r="A17" s="129">
        <f t="shared" si="2"/>
        <v>6</v>
      </c>
      <c r="B17" s="149" t="s">
        <v>108</v>
      </c>
      <c r="C17" s="131" t="s">
        <v>15</v>
      </c>
      <c r="D17" s="138"/>
      <c r="E17" s="140" t="s">
        <v>92</v>
      </c>
      <c r="F17" s="150" t="s">
        <v>109</v>
      </c>
      <c r="G17" s="151" t="s">
        <v>110</v>
      </c>
      <c r="H17" s="152" t="s">
        <v>105</v>
      </c>
      <c r="I17" s="137" t="s">
        <v>36</v>
      </c>
    </row>
    <row r="18" outlineLevel="1">
      <c r="A18" s="129">
        <f t="shared" si="2"/>
        <v>7</v>
      </c>
      <c r="B18" s="149" t="s">
        <v>111</v>
      </c>
      <c r="C18" s="131" t="s">
        <v>15</v>
      </c>
      <c r="D18" s="138"/>
      <c r="E18" s="140" t="s">
        <v>92</v>
      </c>
      <c r="F18" s="150" t="s">
        <v>103</v>
      </c>
      <c r="G18" s="151" t="s">
        <v>112</v>
      </c>
      <c r="H18" s="152" t="s">
        <v>105</v>
      </c>
      <c r="I18" s="137" t="s">
        <v>36</v>
      </c>
    </row>
    <row r="19" ht="32.25" customHeight="1" outlineLevel="1">
      <c r="A19" s="129">
        <f t="shared" si="2"/>
        <v>8</v>
      </c>
      <c r="B19" s="149" t="s">
        <v>113</v>
      </c>
      <c r="C19" s="131" t="s">
        <v>15</v>
      </c>
      <c r="D19" s="138"/>
      <c r="E19" s="140" t="s">
        <v>92</v>
      </c>
      <c r="F19" s="150" t="s">
        <v>103</v>
      </c>
      <c r="G19" s="151" t="s">
        <v>114</v>
      </c>
      <c r="H19" s="136"/>
      <c r="I19" s="137" t="s">
        <v>36</v>
      </c>
    </row>
    <row r="20" ht="32.25" customHeight="1" outlineLevel="1">
      <c r="A20" s="129">
        <f t="shared" si="2"/>
        <v>9</v>
      </c>
      <c r="B20" s="149" t="s">
        <v>115</v>
      </c>
      <c r="C20" s="131" t="s">
        <v>15</v>
      </c>
      <c r="D20" s="138"/>
      <c r="E20" s="140" t="s">
        <v>92</v>
      </c>
      <c r="F20" s="150" t="s">
        <v>103</v>
      </c>
      <c r="G20" s="151" t="s">
        <v>116</v>
      </c>
      <c r="H20" s="136"/>
      <c r="I20" s="137" t="s">
        <v>36</v>
      </c>
    </row>
    <row r="21" ht="30.0" customHeight="1" outlineLevel="1">
      <c r="A21" s="129">
        <f t="shared" si="2"/>
        <v>10</v>
      </c>
      <c r="B21" s="153" t="s">
        <v>117</v>
      </c>
      <c r="C21" s="131" t="s">
        <v>15</v>
      </c>
      <c r="D21" s="138"/>
      <c r="E21" s="96" t="s">
        <v>88</v>
      </c>
      <c r="F21" s="154" t="s">
        <v>118</v>
      </c>
      <c r="G21" s="135"/>
      <c r="H21" s="152" t="s">
        <v>119</v>
      </c>
      <c r="I21" s="137" t="s">
        <v>36</v>
      </c>
    </row>
    <row r="22" ht="30.0" customHeight="1" outlineLevel="1">
      <c r="A22" s="155"/>
      <c r="B22" s="156" t="s">
        <v>120</v>
      </c>
      <c r="C22" s="157"/>
      <c r="D22" s="158"/>
      <c r="E22" s="159"/>
      <c r="F22" s="157"/>
      <c r="G22" s="147"/>
      <c r="H22" s="159"/>
      <c r="I22" s="159"/>
    </row>
    <row r="23" ht="30.0" customHeight="1" outlineLevel="1">
      <c r="A23" s="160">
        <f>A21+1</f>
        <v>11</v>
      </c>
      <c r="B23" s="161" t="s">
        <v>121</v>
      </c>
      <c r="C23" s="131" t="s">
        <v>15</v>
      </c>
      <c r="D23" s="162"/>
      <c r="E23" s="163" t="s">
        <v>39</v>
      </c>
      <c r="F23" s="164"/>
      <c r="G23" s="135"/>
      <c r="H23" s="165"/>
      <c r="I23" s="166" t="s">
        <v>36</v>
      </c>
    </row>
    <row r="24" ht="30.0" customHeight="1" outlineLevel="1">
      <c r="A24" s="160">
        <f t="shared" ref="A24:A28" si="3">A23+1</f>
        <v>12</v>
      </c>
      <c r="B24" s="161" t="s">
        <v>122</v>
      </c>
      <c r="C24" s="131" t="s">
        <v>15</v>
      </c>
      <c r="D24" s="162"/>
      <c r="E24" s="163" t="s">
        <v>39</v>
      </c>
      <c r="F24" s="164"/>
      <c r="G24" s="135"/>
      <c r="H24" s="165"/>
      <c r="I24" s="166" t="s">
        <v>36</v>
      </c>
    </row>
    <row r="25" ht="30.0" customHeight="1" outlineLevel="1">
      <c r="A25" s="160">
        <f t="shared" si="3"/>
        <v>13</v>
      </c>
      <c r="B25" s="161" t="s">
        <v>123</v>
      </c>
      <c r="C25" s="131" t="s">
        <v>15</v>
      </c>
      <c r="D25" s="162"/>
      <c r="E25" s="163" t="s">
        <v>39</v>
      </c>
      <c r="F25" s="164"/>
      <c r="G25" s="135"/>
      <c r="H25" s="165"/>
      <c r="I25" s="166" t="s">
        <v>36</v>
      </c>
    </row>
    <row r="26" ht="30.0" customHeight="1" outlineLevel="1">
      <c r="A26" s="160">
        <f t="shared" si="3"/>
        <v>14</v>
      </c>
      <c r="B26" s="161" t="s">
        <v>124</v>
      </c>
      <c r="C26" s="131" t="s">
        <v>15</v>
      </c>
      <c r="D26" s="162"/>
      <c r="E26" s="163" t="s">
        <v>39</v>
      </c>
      <c r="F26" s="164"/>
      <c r="G26" s="135"/>
      <c r="H26" s="165"/>
      <c r="I26" s="166" t="s">
        <v>36</v>
      </c>
    </row>
    <row r="27" ht="30.0" customHeight="1" outlineLevel="1">
      <c r="A27" s="160">
        <f t="shared" si="3"/>
        <v>15</v>
      </c>
      <c r="B27" s="161" t="s">
        <v>125</v>
      </c>
      <c r="C27" s="131" t="s">
        <v>15</v>
      </c>
      <c r="D27" s="162"/>
      <c r="E27" s="163" t="s">
        <v>39</v>
      </c>
      <c r="F27" s="164"/>
      <c r="G27" s="135"/>
      <c r="H27" s="165"/>
      <c r="I27" s="166" t="s">
        <v>36</v>
      </c>
    </row>
    <row r="28" ht="30.0" customHeight="1" outlineLevel="1">
      <c r="A28" s="160">
        <f t="shared" si="3"/>
        <v>16</v>
      </c>
      <c r="B28" s="161" t="s">
        <v>126</v>
      </c>
      <c r="C28" s="131" t="s">
        <v>15</v>
      </c>
      <c r="D28" s="162"/>
      <c r="E28" s="163" t="s">
        <v>39</v>
      </c>
      <c r="F28" s="164"/>
      <c r="G28" s="135"/>
      <c r="H28" s="165"/>
      <c r="I28" s="166" t="s">
        <v>36</v>
      </c>
    </row>
    <row r="29" outlineLevel="1">
      <c r="A29" s="167"/>
      <c r="B29" s="168" t="s">
        <v>127</v>
      </c>
      <c r="C29" s="169"/>
      <c r="D29" s="170" t="s">
        <v>128</v>
      </c>
      <c r="E29" s="146"/>
      <c r="F29" s="146"/>
      <c r="G29" s="147"/>
      <c r="H29" s="146"/>
      <c r="I29" s="148"/>
    </row>
    <row r="30" outlineLevel="1">
      <c r="A30" s="129">
        <f>A28+1</f>
        <v>17</v>
      </c>
      <c r="B30" s="149" t="s">
        <v>129</v>
      </c>
      <c r="C30" s="131" t="s">
        <v>15</v>
      </c>
      <c r="D30" s="138"/>
      <c r="E30" s="96" t="s">
        <v>88</v>
      </c>
      <c r="F30" s="96" t="s">
        <v>130</v>
      </c>
      <c r="G30" s="171" t="s">
        <v>112</v>
      </c>
      <c r="H30" s="152" t="s">
        <v>131</v>
      </c>
      <c r="I30" s="137" t="s">
        <v>36</v>
      </c>
    </row>
    <row r="31" outlineLevel="1">
      <c r="A31" s="129">
        <f t="shared" ref="A31:A40" si="4">A30+1</f>
        <v>18</v>
      </c>
      <c r="B31" s="149" t="s">
        <v>132</v>
      </c>
      <c r="C31" s="131" t="s">
        <v>15</v>
      </c>
      <c r="D31" s="138"/>
      <c r="E31" s="172" t="s">
        <v>39</v>
      </c>
      <c r="F31" s="173" t="s">
        <v>39</v>
      </c>
      <c r="G31" s="171" t="s">
        <v>112</v>
      </c>
      <c r="H31" s="152" t="s">
        <v>133</v>
      </c>
      <c r="I31" s="137" t="s">
        <v>36</v>
      </c>
    </row>
    <row r="32" outlineLevel="1">
      <c r="A32" s="129">
        <f t="shared" si="4"/>
        <v>19</v>
      </c>
      <c r="B32" s="149" t="s">
        <v>134</v>
      </c>
      <c r="C32" s="131" t="s">
        <v>15</v>
      </c>
      <c r="D32" s="138"/>
      <c r="E32" s="172" t="s">
        <v>39</v>
      </c>
      <c r="F32" s="173" t="s">
        <v>39</v>
      </c>
      <c r="G32" s="171" t="s">
        <v>112</v>
      </c>
      <c r="H32" s="152" t="s">
        <v>135</v>
      </c>
      <c r="I32" s="137" t="s">
        <v>36</v>
      </c>
    </row>
    <row r="33" outlineLevel="1">
      <c r="A33" s="129">
        <f t="shared" si="4"/>
        <v>20</v>
      </c>
      <c r="B33" s="149" t="s">
        <v>136</v>
      </c>
      <c r="C33" s="131" t="s">
        <v>15</v>
      </c>
      <c r="D33" s="138"/>
      <c r="E33" s="172" t="s">
        <v>39</v>
      </c>
      <c r="F33" s="173" t="s">
        <v>39</v>
      </c>
      <c r="G33" s="171" t="s">
        <v>112</v>
      </c>
      <c r="H33" s="152" t="s">
        <v>135</v>
      </c>
      <c r="I33" s="137" t="s">
        <v>36</v>
      </c>
    </row>
    <row r="34" outlineLevel="1">
      <c r="A34" s="129">
        <f t="shared" si="4"/>
        <v>21</v>
      </c>
      <c r="B34" s="149" t="s">
        <v>137</v>
      </c>
      <c r="C34" s="131" t="s">
        <v>15</v>
      </c>
      <c r="D34" s="138"/>
      <c r="E34" s="172" t="s">
        <v>39</v>
      </c>
      <c r="F34" s="173" t="s">
        <v>39</v>
      </c>
      <c r="G34" s="171" t="s">
        <v>112</v>
      </c>
      <c r="H34" s="152" t="s">
        <v>138</v>
      </c>
      <c r="I34" s="137" t="s">
        <v>36</v>
      </c>
    </row>
    <row r="35" outlineLevel="1">
      <c r="A35" s="129">
        <f t="shared" si="4"/>
        <v>22</v>
      </c>
      <c r="B35" s="60" t="s">
        <v>139</v>
      </c>
      <c r="C35" s="131" t="s">
        <v>16</v>
      </c>
      <c r="D35" s="174" t="s">
        <v>140</v>
      </c>
      <c r="E35" s="133" t="s">
        <v>90</v>
      </c>
      <c r="F35" s="133" t="s">
        <v>141</v>
      </c>
      <c r="G35" s="139" t="s">
        <v>142</v>
      </c>
      <c r="H35" s="175" t="s">
        <v>143</v>
      </c>
      <c r="I35" s="137" t="s">
        <v>36</v>
      </c>
    </row>
    <row r="36" outlineLevel="1">
      <c r="A36" s="129">
        <f t="shared" si="4"/>
        <v>23</v>
      </c>
      <c r="B36" s="176" t="s">
        <v>144</v>
      </c>
      <c r="C36" s="131" t="s">
        <v>15</v>
      </c>
      <c r="D36" s="177"/>
      <c r="E36" s="178" t="s">
        <v>88</v>
      </c>
      <c r="F36" s="154" t="s">
        <v>118</v>
      </c>
      <c r="G36" s="179"/>
      <c r="H36" s="152" t="s">
        <v>145</v>
      </c>
      <c r="I36" s="137" t="s">
        <v>36</v>
      </c>
    </row>
    <row r="37" outlineLevel="1">
      <c r="A37" s="129">
        <f t="shared" si="4"/>
        <v>24</v>
      </c>
      <c r="B37" s="180" t="s">
        <v>146</v>
      </c>
      <c r="C37" s="131" t="s">
        <v>15</v>
      </c>
      <c r="D37" s="177"/>
      <c r="E37" s="178" t="s">
        <v>88</v>
      </c>
      <c r="F37" s="154" t="s">
        <v>147</v>
      </c>
      <c r="G37" s="179"/>
      <c r="H37" s="152" t="s">
        <v>145</v>
      </c>
      <c r="I37" s="137" t="s">
        <v>36</v>
      </c>
    </row>
    <row r="38" outlineLevel="1">
      <c r="A38" s="129">
        <f t="shared" si="4"/>
        <v>25</v>
      </c>
      <c r="B38" s="66" t="s">
        <v>148</v>
      </c>
      <c r="C38" s="61" t="s">
        <v>16</v>
      </c>
      <c r="D38" s="181" t="s">
        <v>149</v>
      </c>
      <c r="E38" s="140" t="s">
        <v>92</v>
      </c>
      <c r="F38" s="182" t="s">
        <v>150</v>
      </c>
      <c r="G38" s="139" t="s">
        <v>151</v>
      </c>
      <c r="H38" s="183" t="s">
        <v>152</v>
      </c>
      <c r="I38" s="137" t="s">
        <v>36</v>
      </c>
    </row>
    <row r="39" outlineLevel="1">
      <c r="A39" s="129">
        <f t="shared" si="4"/>
        <v>26</v>
      </c>
      <c r="B39" s="149" t="s">
        <v>153</v>
      </c>
      <c r="C39" s="61" t="s">
        <v>15</v>
      </c>
      <c r="D39" s="138"/>
      <c r="E39" s="184" t="s">
        <v>92</v>
      </c>
      <c r="F39" s="184" t="s">
        <v>154</v>
      </c>
      <c r="G39" s="139" t="s">
        <v>155</v>
      </c>
      <c r="H39" s="136"/>
      <c r="I39" s="137" t="s">
        <v>36</v>
      </c>
    </row>
    <row r="40" outlineLevel="1">
      <c r="A40" s="129">
        <f t="shared" si="4"/>
        <v>27</v>
      </c>
      <c r="B40" s="60" t="s">
        <v>156</v>
      </c>
      <c r="C40" s="61" t="s">
        <v>15</v>
      </c>
      <c r="D40" s="138"/>
      <c r="E40" s="185" t="s">
        <v>39</v>
      </c>
      <c r="F40" s="185" t="s">
        <v>157</v>
      </c>
      <c r="G40" s="186" t="s">
        <v>158</v>
      </c>
      <c r="H40" s="136"/>
      <c r="I40" s="137" t="s">
        <v>36</v>
      </c>
    </row>
    <row r="41" ht="15.75" customHeight="1">
      <c r="A41" s="120"/>
      <c r="B41" s="121" t="s">
        <v>159</v>
      </c>
      <c r="C41" s="122"/>
      <c r="D41" s="123"/>
      <c r="E41" s="124"/>
      <c r="F41" s="125"/>
      <c r="G41" s="126"/>
      <c r="H41" s="127"/>
      <c r="I41" s="128"/>
    </row>
    <row r="42" outlineLevel="1">
      <c r="A42" s="62">
        <f>A40+1</f>
        <v>28</v>
      </c>
      <c r="B42" s="66" t="s">
        <v>160</v>
      </c>
      <c r="C42" s="131" t="s">
        <v>15</v>
      </c>
      <c r="D42" s="132"/>
      <c r="E42" s="187" t="s">
        <v>90</v>
      </c>
      <c r="F42" s="187" t="s">
        <v>161</v>
      </c>
      <c r="G42" s="135"/>
      <c r="H42" s="136"/>
      <c r="I42" s="137" t="s">
        <v>36</v>
      </c>
    </row>
    <row r="43" outlineLevel="1">
      <c r="A43" s="62">
        <f t="shared" ref="A43:A49" si="5">A42+1</f>
        <v>29</v>
      </c>
      <c r="B43" s="60" t="s">
        <v>162</v>
      </c>
      <c r="C43" s="61" t="s">
        <v>91</v>
      </c>
      <c r="D43" s="132"/>
      <c r="E43" s="188" t="s">
        <v>90</v>
      </c>
      <c r="F43" s="189" t="s">
        <v>28</v>
      </c>
      <c r="G43" s="135"/>
      <c r="H43" s="190" t="s">
        <v>163</v>
      </c>
      <c r="I43" s="191" t="s">
        <v>36</v>
      </c>
    </row>
    <row r="44" outlineLevel="1">
      <c r="A44" s="62">
        <f t="shared" si="5"/>
        <v>30</v>
      </c>
      <c r="B44" s="192" t="s">
        <v>164</v>
      </c>
      <c r="C44" s="131" t="s">
        <v>15</v>
      </c>
      <c r="D44" s="138" t="s">
        <v>165</v>
      </c>
      <c r="E44" s="187" t="s">
        <v>90</v>
      </c>
      <c r="F44" s="187" t="s">
        <v>166</v>
      </c>
      <c r="G44" s="135"/>
      <c r="H44" s="136"/>
      <c r="I44" s="137" t="s">
        <v>36</v>
      </c>
    </row>
    <row r="45" outlineLevel="1">
      <c r="A45" s="62">
        <f t="shared" si="5"/>
        <v>31</v>
      </c>
      <c r="B45" s="192" t="s">
        <v>167</v>
      </c>
      <c r="C45" s="131" t="s">
        <v>15</v>
      </c>
      <c r="D45" s="132"/>
      <c r="E45" s="193" t="s">
        <v>90</v>
      </c>
      <c r="F45" s="187" t="s">
        <v>168</v>
      </c>
      <c r="G45" s="135"/>
      <c r="H45" s="194"/>
      <c r="I45" s="137" t="s">
        <v>36</v>
      </c>
    </row>
    <row r="46" outlineLevel="1">
      <c r="A46" s="62">
        <f t="shared" si="5"/>
        <v>32</v>
      </c>
      <c r="B46" s="192" t="s">
        <v>169</v>
      </c>
      <c r="C46" s="61" t="s">
        <v>15</v>
      </c>
      <c r="D46" s="132"/>
      <c r="E46" s="178" t="s">
        <v>88</v>
      </c>
      <c r="F46" s="96" t="s">
        <v>170</v>
      </c>
      <c r="G46" s="135"/>
      <c r="H46" s="194" t="s">
        <v>171</v>
      </c>
      <c r="I46" s="137" t="s">
        <v>36</v>
      </c>
    </row>
    <row r="47" outlineLevel="1">
      <c r="A47" s="62">
        <f t="shared" si="5"/>
        <v>33</v>
      </c>
      <c r="B47" s="192" t="s">
        <v>172</v>
      </c>
      <c r="C47" s="131" t="s">
        <v>15</v>
      </c>
      <c r="D47" s="132"/>
      <c r="E47" s="178" t="s">
        <v>88</v>
      </c>
      <c r="F47" s="96" t="s">
        <v>173</v>
      </c>
      <c r="G47" s="135"/>
      <c r="H47" s="136"/>
      <c r="I47" s="137" t="s">
        <v>36</v>
      </c>
    </row>
    <row r="48" outlineLevel="1">
      <c r="A48" s="195">
        <f t="shared" si="5"/>
        <v>34</v>
      </c>
      <c r="B48" s="196" t="s">
        <v>174</v>
      </c>
      <c r="C48" s="197" t="s">
        <v>91</v>
      </c>
      <c r="D48" s="198" t="s">
        <v>175</v>
      </c>
      <c r="E48" s="133" t="s">
        <v>90</v>
      </c>
      <c r="F48" s="199" t="s">
        <v>176</v>
      </c>
      <c r="G48" s="200"/>
      <c r="H48" s="201"/>
      <c r="I48" s="202" t="s">
        <v>36</v>
      </c>
    </row>
    <row r="49" outlineLevel="1">
      <c r="A49" s="62">
        <f t="shared" si="5"/>
        <v>35</v>
      </c>
      <c r="B49" s="192" t="s">
        <v>177</v>
      </c>
      <c r="C49" s="131" t="s">
        <v>15</v>
      </c>
      <c r="D49" s="138"/>
      <c r="E49" s="133" t="s">
        <v>90</v>
      </c>
      <c r="F49" s="133" t="s">
        <v>178</v>
      </c>
      <c r="G49" s="171" t="s">
        <v>179</v>
      </c>
      <c r="H49" s="203" t="s">
        <v>180</v>
      </c>
      <c r="I49" s="61" t="s">
        <v>36</v>
      </c>
    </row>
    <row r="50" outlineLevel="1">
      <c r="A50" s="204"/>
      <c r="B50" s="205" t="s">
        <v>181</v>
      </c>
      <c r="C50" s="169"/>
      <c r="D50" s="206"/>
      <c r="E50" s="146"/>
      <c r="F50" s="146"/>
      <c r="G50" s="147"/>
      <c r="H50" s="146"/>
      <c r="I50" s="148"/>
    </row>
    <row r="51" outlineLevel="1">
      <c r="A51" s="62">
        <f>A49+1</f>
        <v>36</v>
      </c>
      <c r="B51" s="192" t="s">
        <v>182</v>
      </c>
      <c r="C51" s="131" t="s">
        <v>15</v>
      </c>
      <c r="D51" s="132"/>
      <c r="E51" s="178" t="s">
        <v>88</v>
      </c>
      <c r="F51" s="96" t="s">
        <v>183</v>
      </c>
      <c r="G51" s="135"/>
      <c r="H51" s="136"/>
      <c r="I51" s="137" t="s">
        <v>36</v>
      </c>
    </row>
    <row r="52" outlineLevel="1">
      <c r="A52" s="195">
        <f>A51+1</f>
        <v>37</v>
      </c>
      <c r="B52" s="207" t="s">
        <v>184</v>
      </c>
      <c r="C52" s="197" t="s">
        <v>91</v>
      </c>
      <c r="D52" s="198" t="s">
        <v>175</v>
      </c>
      <c r="E52" s="178" t="s">
        <v>88</v>
      </c>
      <c r="F52" s="208" t="s">
        <v>185</v>
      </c>
      <c r="G52" s="200"/>
      <c r="H52" s="201"/>
      <c r="I52" s="202" t="s">
        <v>36</v>
      </c>
    </row>
    <row r="53" ht="15.75" customHeight="1" outlineLevel="1">
      <c r="A53" s="204"/>
      <c r="B53" s="168" t="s">
        <v>186</v>
      </c>
      <c r="C53" s="169"/>
      <c r="D53" s="206"/>
      <c r="E53" s="146"/>
      <c r="F53" s="146"/>
      <c r="G53" s="147"/>
      <c r="H53" s="146"/>
      <c r="I53" s="148"/>
    </row>
    <row r="54" outlineLevel="1">
      <c r="A54" s="62">
        <f>A52+1</f>
        <v>38</v>
      </c>
      <c r="B54" s="149" t="s">
        <v>187</v>
      </c>
      <c r="C54" s="61" t="s">
        <v>91</v>
      </c>
      <c r="D54" s="132"/>
      <c r="E54" s="178" t="s">
        <v>88</v>
      </c>
      <c r="F54" s="96" t="s">
        <v>188</v>
      </c>
      <c r="G54" s="135"/>
      <c r="H54" s="152" t="s">
        <v>189</v>
      </c>
      <c r="I54" s="137" t="s">
        <v>36</v>
      </c>
    </row>
    <row r="55" outlineLevel="1">
      <c r="A55" s="62">
        <f t="shared" ref="A55:A56" si="6">A54+1</f>
        <v>39</v>
      </c>
      <c r="B55" s="149" t="s">
        <v>190</v>
      </c>
      <c r="C55" s="61" t="s">
        <v>91</v>
      </c>
      <c r="D55" s="138"/>
      <c r="E55" s="178" t="s">
        <v>88</v>
      </c>
      <c r="F55" s="209" t="s">
        <v>191</v>
      </c>
      <c r="G55" s="171" t="s">
        <v>179</v>
      </c>
      <c r="H55" s="152" t="s">
        <v>189</v>
      </c>
      <c r="I55" s="137" t="s">
        <v>36</v>
      </c>
    </row>
    <row r="56" outlineLevel="1">
      <c r="A56" s="210">
        <f t="shared" si="6"/>
        <v>40</v>
      </c>
      <c r="B56" s="211" t="s">
        <v>192</v>
      </c>
      <c r="C56" s="212" t="s">
        <v>91</v>
      </c>
      <c r="D56" s="198" t="s">
        <v>175</v>
      </c>
      <c r="E56" s="213" t="s">
        <v>88</v>
      </c>
      <c r="F56" s="214" t="s">
        <v>193</v>
      </c>
      <c r="G56" s="215"/>
      <c r="H56" s="216" t="s">
        <v>194</v>
      </c>
      <c r="I56" s="217" t="s">
        <v>36</v>
      </c>
    </row>
    <row r="57" outlineLevel="1">
      <c r="A57" s="62">
        <f t="shared" ref="A57:A58" si="7">A56+1</f>
        <v>41</v>
      </c>
      <c r="B57" s="149" t="s">
        <v>195</v>
      </c>
      <c r="C57" s="61" t="s">
        <v>15</v>
      </c>
      <c r="D57" s="203" t="s">
        <v>196</v>
      </c>
      <c r="E57" s="133" t="s">
        <v>90</v>
      </c>
      <c r="F57" s="218" t="s">
        <v>197</v>
      </c>
      <c r="G57" s="171" t="s">
        <v>179</v>
      </c>
      <c r="H57" s="152"/>
      <c r="I57" s="137" t="s">
        <v>36</v>
      </c>
    </row>
    <row r="58" outlineLevel="1">
      <c r="A58" s="62">
        <f t="shared" si="7"/>
        <v>42</v>
      </c>
      <c r="B58" s="149" t="s">
        <v>198</v>
      </c>
      <c r="C58" s="61" t="s">
        <v>91</v>
      </c>
      <c r="D58" s="132"/>
      <c r="E58" s="178" t="s">
        <v>88</v>
      </c>
      <c r="F58" s="209" t="s">
        <v>193</v>
      </c>
      <c r="G58" s="135"/>
      <c r="H58" s="152" t="s">
        <v>189</v>
      </c>
      <c r="I58" s="137" t="s">
        <v>36</v>
      </c>
    </row>
    <row r="59" outlineLevel="1">
      <c r="A59" s="62">
        <f t="shared" ref="A59:A60" si="8">A58+1</f>
        <v>43</v>
      </c>
      <c r="B59" s="149" t="s">
        <v>199</v>
      </c>
      <c r="C59" s="61" t="s">
        <v>91</v>
      </c>
      <c r="D59" s="138"/>
      <c r="E59" s="178" t="s">
        <v>88</v>
      </c>
      <c r="F59" s="96" t="s">
        <v>200</v>
      </c>
      <c r="G59" s="171" t="s">
        <v>179</v>
      </c>
      <c r="H59" s="152" t="s">
        <v>201</v>
      </c>
      <c r="I59" s="137" t="s">
        <v>36</v>
      </c>
    </row>
    <row r="60" outlineLevel="1">
      <c r="A60" s="62">
        <f t="shared" si="8"/>
        <v>44</v>
      </c>
      <c r="B60" s="149" t="s">
        <v>202</v>
      </c>
      <c r="C60" s="61" t="s">
        <v>91</v>
      </c>
      <c r="D60" s="132"/>
      <c r="E60" s="178" t="s">
        <v>88</v>
      </c>
      <c r="F60" s="96" t="s">
        <v>200</v>
      </c>
      <c r="G60" s="135"/>
      <c r="H60" s="152" t="s">
        <v>201</v>
      </c>
      <c r="I60" s="137" t="s">
        <v>36</v>
      </c>
    </row>
    <row r="61" outlineLevel="1">
      <c r="A61" s="204"/>
      <c r="B61" s="219" t="s">
        <v>203</v>
      </c>
      <c r="C61" s="169"/>
      <c r="D61" s="206"/>
      <c r="E61" s="146"/>
      <c r="F61" s="220"/>
      <c r="G61" s="147"/>
      <c r="H61" s="146"/>
      <c r="I61" s="148"/>
    </row>
    <row r="62" outlineLevel="1">
      <c r="A62" s="210">
        <f>A60+1</f>
        <v>45</v>
      </c>
      <c r="B62" s="221" t="s">
        <v>204</v>
      </c>
      <c r="C62" s="212" t="s">
        <v>91</v>
      </c>
      <c r="D62" s="222"/>
      <c r="E62" s="223" t="s">
        <v>88</v>
      </c>
      <c r="F62" s="224" t="s">
        <v>205</v>
      </c>
      <c r="G62" s="215"/>
      <c r="H62" s="224" t="s">
        <v>206</v>
      </c>
      <c r="I62" s="217" t="s">
        <v>36</v>
      </c>
    </row>
    <row r="63" outlineLevel="1">
      <c r="A63" s="210">
        <f t="shared" ref="A63:A65" si="9">A62+1</f>
        <v>46</v>
      </c>
      <c r="B63" s="221" t="s">
        <v>207</v>
      </c>
      <c r="C63" s="212" t="s">
        <v>91</v>
      </c>
      <c r="D63" s="222"/>
      <c r="E63" s="224" t="s">
        <v>90</v>
      </c>
      <c r="F63" s="224" t="s">
        <v>208</v>
      </c>
      <c r="G63" s="215"/>
      <c r="H63" s="224" t="s">
        <v>209</v>
      </c>
      <c r="I63" s="217" t="s">
        <v>36</v>
      </c>
    </row>
    <row r="64" outlineLevel="1">
      <c r="A64" s="62">
        <f t="shared" si="9"/>
        <v>47</v>
      </c>
      <c r="B64" s="60" t="s">
        <v>210</v>
      </c>
      <c r="C64" s="61" t="s">
        <v>15</v>
      </c>
      <c r="D64" s="138"/>
      <c r="E64" s="178" t="s">
        <v>88</v>
      </c>
      <c r="F64" s="96" t="s">
        <v>211</v>
      </c>
      <c r="G64" s="171" t="s">
        <v>179</v>
      </c>
      <c r="H64" s="152" t="s">
        <v>206</v>
      </c>
      <c r="I64" s="137" t="s">
        <v>36</v>
      </c>
    </row>
    <row r="65" outlineLevel="1">
      <c r="A65" s="62">
        <f t="shared" si="9"/>
        <v>48</v>
      </c>
      <c r="B65" s="54" t="s">
        <v>212</v>
      </c>
      <c r="C65" s="61" t="s">
        <v>15</v>
      </c>
      <c r="D65" s="132"/>
      <c r="E65" s="178" t="s">
        <v>88</v>
      </c>
      <c r="F65" s="209" t="s">
        <v>213</v>
      </c>
      <c r="G65" s="135"/>
      <c r="H65" s="152" t="s">
        <v>206</v>
      </c>
      <c r="I65" s="137" t="s">
        <v>36</v>
      </c>
    </row>
    <row r="66" outlineLevel="1">
      <c r="A66" s="225">
        <f t="shared" ref="A66:A69" si="10">A65+1</f>
        <v>49</v>
      </c>
      <c r="B66" s="226" t="s">
        <v>214</v>
      </c>
      <c r="C66" s="227" t="s">
        <v>15</v>
      </c>
      <c r="D66" s="138"/>
      <c r="E66" s="178" t="s">
        <v>88</v>
      </c>
      <c r="F66" s="209" t="s">
        <v>215</v>
      </c>
      <c r="G66" s="171" t="s">
        <v>179</v>
      </c>
      <c r="H66" s="152" t="s">
        <v>206</v>
      </c>
      <c r="I66" s="137" t="s">
        <v>36</v>
      </c>
    </row>
    <row r="67" outlineLevel="1">
      <c r="A67" s="62">
        <f t="shared" si="10"/>
        <v>50</v>
      </c>
      <c r="B67" s="66" t="s">
        <v>216</v>
      </c>
      <c r="C67" s="61" t="s">
        <v>15</v>
      </c>
      <c r="D67" s="177"/>
      <c r="E67" s="178" t="s">
        <v>88</v>
      </c>
      <c r="F67" s="209" t="s">
        <v>217</v>
      </c>
      <c r="G67" s="135"/>
      <c r="H67" s="152" t="s">
        <v>206</v>
      </c>
      <c r="I67" s="137" t="s">
        <v>36</v>
      </c>
    </row>
    <row r="68" ht="66.75" customHeight="1" outlineLevel="1">
      <c r="A68" s="62">
        <f t="shared" si="10"/>
        <v>51</v>
      </c>
      <c r="B68" s="60" t="s">
        <v>218</v>
      </c>
      <c r="C68" s="61" t="s">
        <v>15</v>
      </c>
      <c r="D68" s="228"/>
      <c r="E68" s="178" t="s">
        <v>88</v>
      </c>
      <c r="F68" s="96" t="s">
        <v>219</v>
      </c>
      <c r="G68" s="229" t="s">
        <v>220</v>
      </c>
      <c r="H68" s="152"/>
      <c r="I68" s="137" t="s">
        <v>36</v>
      </c>
    </row>
    <row r="69" outlineLevel="1">
      <c r="A69" s="210">
        <f t="shared" si="10"/>
        <v>52</v>
      </c>
      <c r="B69" s="221" t="s">
        <v>221</v>
      </c>
      <c r="C69" s="212" t="s">
        <v>91</v>
      </c>
      <c r="D69" s="222"/>
      <c r="E69" s="224" t="s">
        <v>92</v>
      </c>
      <c r="F69" s="224" t="s">
        <v>37</v>
      </c>
      <c r="G69" s="215"/>
      <c r="H69" s="224" t="s">
        <v>222</v>
      </c>
      <c r="I69" s="217" t="s">
        <v>36</v>
      </c>
    </row>
    <row r="70" outlineLevel="1">
      <c r="A70" s="230"/>
      <c r="B70" s="203" t="s">
        <v>223</v>
      </c>
      <c r="C70" s="231"/>
      <c r="D70" s="203" t="s">
        <v>224</v>
      </c>
      <c r="E70" s="232" t="s">
        <v>88</v>
      </c>
      <c r="F70" s="183" t="s">
        <v>225</v>
      </c>
      <c r="G70" s="135"/>
      <c r="H70" s="152" t="s">
        <v>226</v>
      </c>
      <c r="I70" s="137" t="s">
        <v>36</v>
      </c>
    </row>
    <row r="71" outlineLevel="1">
      <c r="A71" s="230">
        <f>A69+1</f>
        <v>53</v>
      </c>
      <c r="B71" s="203" t="s">
        <v>227</v>
      </c>
      <c r="C71" s="233" t="s">
        <v>91</v>
      </c>
      <c r="D71" s="138"/>
      <c r="E71" s="178" t="s">
        <v>88</v>
      </c>
      <c r="F71" s="152" t="s">
        <v>228</v>
      </c>
      <c r="G71" s="229" t="s">
        <v>229</v>
      </c>
      <c r="H71" s="136"/>
      <c r="I71" s="137" t="s">
        <v>36</v>
      </c>
    </row>
    <row r="72" outlineLevel="1">
      <c r="A72" s="230">
        <f t="shared" ref="A72:A75" si="11">A71+1</f>
        <v>54</v>
      </c>
      <c r="B72" s="203" t="s">
        <v>230</v>
      </c>
      <c r="C72" s="233" t="s">
        <v>15</v>
      </c>
      <c r="D72" s="132"/>
      <c r="E72" s="178" t="s">
        <v>88</v>
      </c>
      <c r="F72" s="152" t="s">
        <v>228</v>
      </c>
      <c r="G72" s="135"/>
      <c r="H72" s="136"/>
      <c r="I72" s="137" t="s">
        <v>36</v>
      </c>
    </row>
    <row r="73" outlineLevel="1">
      <c r="A73" s="230">
        <f t="shared" si="11"/>
        <v>55</v>
      </c>
      <c r="B73" s="203" t="s">
        <v>231</v>
      </c>
      <c r="C73" s="233" t="s">
        <v>15</v>
      </c>
      <c r="D73" s="132"/>
      <c r="E73" s="178" t="s">
        <v>88</v>
      </c>
      <c r="F73" s="152" t="s">
        <v>228</v>
      </c>
      <c r="G73" s="135"/>
      <c r="H73" s="136"/>
      <c r="I73" s="137" t="s">
        <v>36</v>
      </c>
    </row>
    <row r="74" outlineLevel="1">
      <c r="A74" s="230">
        <f t="shared" si="11"/>
        <v>56</v>
      </c>
      <c r="B74" s="203" t="s">
        <v>232</v>
      </c>
      <c r="C74" s="233" t="s">
        <v>15</v>
      </c>
      <c r="D74" s="132"/>
      <c r="E74" s="178" t="s">
        <v>88</v>
      </c>
      <c r="F74" s="152" t="s">
        <v>228</v>
      </c>
      <c r="G74" s="135"/>
      <c r="H74" s="136"/>
      <c r="I74" s="137" t="s">
        <v>36</v>
      </c>
    </row>
    <row r="75" outlineLevel="1">
      <c r="A75" s="230">
        <f t="shared" si="11"/>
        <v>57</v>
      </c>
      <c r="B75" s="203" t="s">
        <v>233</v>
      </c>
      <c r="C75" s="233" t="s">
        <v>91</v>
      </c>
      <c r="D75" s="132"/>
      <c r="E75" s="178" t="s">
        <v>88</v>
      </c>
      <c r="F75" s="152" t="s">
        <v>228</v>
      </c>
      <c r="G75" s="135"/>
      <c r="H75" s="136"/>
      <c r="I75" s="137" t="s">
        <v>36</v>
      </c>
    </row>
    <row r="76" outlineLevel="1">
      <c r="A76" s="234"/>
      <c r="B76" s="235" t="s">
        <v>234</v>
      </c>
      <c r="C76" s="144"/>
      <c r="D76" s="145"/>
      <c r="E76" s="236"/>
      <c r="F76" s="236"/>
      <c r="G76" s="147"/>
      <c r="H76" s="146"/>
      <c r="I76" s="237"/>
    </row>
    <row r="77" outlineLevel="1">
      <c r="A77" s="230">
        <f>A75+1</f>
        <v>58</v>
      </c>
      <c r="B77" s="203" t="s">
        <v>235</v>
      </c>
      <c r="C77" s="233" t="s">
        <v>15</v>
      </c>
      <c r="D77" s="138"/>
      <c r="E77" s="140" t="s">
        <v>92</v>
      </c>
      <c r="F77" s="140" t="s">
        <v>37</v>
      </c>
      <c r="G77" s="229" t="s">
        <v>236</v>
      </c>
      <c r="H77" s="136"/>
      <c r="I77" s="137" t="s">
        <v>36</v>
      </c>
    </row>
    <row r="78" outlineLevel="1">
      <c r="A78" s="230">
        <f t="shared" ref="A78:A81" si="12">A77+1</f>
        <v>59</v>
      </c>
      <c r="B78" s="203" t="s">
        <v>237</v>
      </c>
      <c r="C78" s="233" t="s">
        <v>15</v>
      </c>
      <c r="D78" s="138"/>
      <c r="E78" s="140" t="s">
        <v>92</v>
      </c>
      <c r="F78" s="140" t="s">
        <v>37</v>
      </c>
      <c r="G78" s="229" t="s">
        <v>238</v>
      </c>
      <c r="H78" s="136"/>
      <c r="I78" s="137" t="s">
        <v>36</v>
      </c>
    </row>
    <row r="79" outlineLevel="1">
      <c r="A79" s="230">
        <f t="shared" si="12"/>
        <v>60</v>
      </c>
      <c r="B79" s="203" t="s">
        <v>239</v>
      </c>
      <c r="C79" s="233" t="s">
        <v>15</v>
      </c>
      <c r="D79" s="138"/>
      <c r="E79" s="140" t="s">
        <v>92</v>
      </c>
      <c r="F79" s="140" t="s">
        <v>37</v>
      </c>
      <c r="G79" s="229" t="s">
        <v>240</v>
      </c>
      <c r="H79" s="136"/>
      <c r="I79" s="137" t="s">
        <v>36</v>
      </c>
    </row>
    <row r="80" outlineLevel="1">
      <c r="A80" s="230">
        <f t="shared" si="12"/>
        <v>61</v>
      </c>
      <c r="B80" s="203" t="s">
        <v>241</v>
      </c>
      <c r="C80" s="233" t="s">
        <v>15</v>
      </c>
      <c r="D80" s="138"/>
      <c r="E80" s="140" t="s">
        <v>92</v>
      </c>
      <c r="F80" s="140" t="s">
        <v>37</v>
      </c>
      <c r="G80" s="229" t="s">
        <v>242</v>
      </c>
      <c r="H80" s="136"/>
      <c r="I80" s="137" t="s">
        <v>36</v>
      </c>
    </row>
    <row r="81" outlineLevel="1">
      <c r="A81" s="230">
        <f t="shared" si="12"/>
        <v>62</v>
      </c>
      <c r="B81" s="203" t="s">
        <v>243</v>
      </c>
      <c r="C81" s="233" t="s">
        <v>15</v>
      </c>
      <c r="D81" s="132"/>
      <c r="E81" s="140" t="s">
        <v>92</v>
      </c>
      <c r="F81" s="140" t="s">
        <v>37</v>
      </c>
      <c r="G81" s="135"/>
      <c r="H81" s="152" t="s">
        <v>244</v>
      </c>
      <c r="I81" s="137" t="s">
        <v>36</v>
      </c>
    </row>
    <row r="82" outlineLevel="1">
      <c r="A82" s="234"/>
      <c r="B82" s="235" t="s">
        <v>245</v>
      </c>
      <c r="C82" s="144"/>
      <c r="D82" s="145"/>
      <c r="E82" s="236"/>
      <c r="F82" s="236"/>
      <c r="G82" s="147"/>
      <c r="H82" s="146"/>
      <c r="I82" s="237"/>
    </row>
    <row r="83" outlineLevel="1">
      <c r="A83" s="230">
        <f>A81+1</f>
        <v>63</v>
      </c>
      <c r="B83" s="203" t="s">
        <v>246</v>
      </c>
      <c r="C83" s="238" t="s">
        <v>15</v>
      </c>
      <c r="D83" s="132"/>
      <c r="E83" s="96" t="s">
        <v>88</v>
      </c>
      <c r="F83" s="96" t="s">
        <v>247</v>
      </c>
      <c r="G83" s="135"/>
      <c r="H83" s="136"/>
      <c r="I83" s="137" t="s">
        <v>36</v>
      </c>
    </row>
    <row r="84" outlineLevel="1">
      <c r="A84" s="230">
        <f t="shared" ref="A84:A91" si="13">A83+1</f>
        <v>64</v>
      </c>
      <c r="B84" s="203" t="s">
        <v>248</v>
      </c>
      <c r="C84" s="238" t="s">
        <v>15</v>
      </c>
      <c r="D84" s="132"/>
      <c r="E84" s="96" t="s">
        <v>88</v>
      </c>
      <c r="F84" s="96" t="s">
        <v>247</v>
      </c>
      <c r="G84" s="135"/>
      <c r="H84" s="136"/>
      <c r="I84" s="137" t="s">
        <v>36</v>
      </c>
    </row>
    <row r="85" outlineLevel="1">
      <c r="A85" s="230">
        <f t="shared" si="13"/>
        <v>65</v>
      </c>
      <c r="B85" s="203" t="s">
        <v>249</v>
      </c>
      <c r="C85" s="238" t="s">
        <v>91</v>
      </c>
      <c r="D85" s="132"/>
      <c r="E85" s="96" t="s">
        <v>88</v>
      </c>
      <c r="F85" s="96" t="s">
        <v>247</v>
      </c>
      <c r="G85" s="135"/>
      <c r="H85" s="136"/>
      <c r="I85" s="137" t="s">
        <v>36</v>
      </c>
    </row>
    <row r="86" outlineLevel="1">
      <c r="A86" s="230">
        <f t="shared" si="13"/>
        <v>66</v>
      </c>
      <c r="B86" s="203" t="s">
        <v>250</v>
      </c>
      <c r="C86" s="238" t="s">
        <v>91</v>
      </c>
      <c r="D86" s="132"/>
      <c r="E86" s="96" t="s">
        <v>88</v>
      </c>
      <c r="F86" s="96" t="s">
        <v>247</v>
      </c>
      <c r="G86" s="135"/>
      <c r="H86" s="136"/>
      <c r="I86" s="137" t="s">
        <v>36</v>
      </c>
    </row>
    <row r="87" outlineLevel="1">
      <c r="A87" s="230">
        <f t="shared" si="13"/>
        <v>67</v>
      </c>
      <c r="B87" s="186" t="s">
        <v>251</v>
      </c>
      <c r="C87" s="238" t="s">
        <v>15</v>
      </c>
      <c r="D87" s="138"/>
      <c r="E87" s="178" t="s">
        <v>88</v>
      </c>
      <c r="F87" s="96" t="s">
        <v>252</v>
      </c>
      <c r="G87" s="229" t="s">
        <v>253</v>
      </c>
      <c r="H87" s="136"/>
      <c r="I87" s="137" t="s">
        <v>36</v>
      </c>
    </row>
    <row r="88" outlineLevel="1">
      <c r="A88" s="230">
        <f t="shared" si="13"/>
        <v>68</v>
      </c>
      <c r="B88" s="60" t="s">
        <v>254</v>
      </c>
      <c r="C88" s="238" t="s">
        <v>15</v>
      </c>
      <c r="D88" s="132"/>
      <c r="E88" s="133" t="s">
        <v>90</v>
      </c>
      <c r="F88" s="133" t="s">
        <v>255</v>
      </c>
      <c r="G88" s="135"/>
      <c r="H88" s="136"/>
      <c r="I88" s="137" t="s">
        <v>36</v>
      </c>
    </row>
    <row r="89" outlineLevel="1">
      <c r="A89" s="230">
        <f t="shared" si="13"/>
        <v>69</v>
      </c>
      <c r="B89" s="66" t="s">
        <v>256</v>
      </c>
      <c r="C89" s="131" t="s">
        <v>16</v>
      </c>
      <c r="D89" s="239" t="s">
        <v>257</v>
      </c>
      <c r="E89" s="240" t="s">
        <v>92</v>
      </c>
      <c r="F89" s="241" t="s">
        <v>258</v>
      </c>
      <c r="G89" s="139" t="s">
        <v>259</v>
      </c>
      <c r="H89" s="152" t="s">
        <v>260</v>
      </c>
      <c r="I89" s="137" t="s">
        <v>261</v>
      </c>
    </row>
    <row r="90" outlineLevel="1">
      <c r="A90" s="230">
        <f t="shared" si="13"/>
        <v>70</v>
      </c>
      <c r="B90" s="60" t="s">
        <v>262</v>
      </c>
      <c r="C90" s="61" t="s">
        <v>15</v>
      </c>
      <c r="D90" s="242"/>
      <c r="E90" s="96" t="s">
        <v>88</v>
      </c>
      <c r="F90" s="96" t="s">
        <v>263</v>
      </c>
      <c r="G90" s="171" t="s">
        <v>179</v>
      </c>
      <c r="H90" s="243"/>
      <c r="I90" s="244" t="s">
        <v>264</v>
      </c>
    </row>
    <row r="91" outlineLevel="1">
      <c r="A91" s="230">
        <f t="shared" si="13"/>
        <v>71</v>
      </c>
      <c r="B91" s="60" t="s">
        <v>265</v>
      </c>
      <c r="C91" s="61" t="s">
        <v>91</v>
      </c>
      <c r="D91" s="245" t="s">
        <v>266</v>
      </c>
      <c r="E91" s="96" t="s">
        <v>88</v>
      </c>
      <c r="F91" s="96" t="s">
        <v>267</v>
      </c>
      <c r="G91" s="135"/>
      <c r="H91" s="246" t="s">
        <v>201</v>
      </c>
      <c r="I91" s="244" t="s">
        <v>264</v>
      </c>
    </row>
    <row r="92" outlineLevel="1">
      <c r="A92" s="204"/>
      <c r="B92" s="247" t="s">
        <v>268</v>
      </c>
      <c r="C92" s="220"/>
      <c r="D92" s="248"/>
      <c r="E92" s="146"/>
      <c r="F92" s="146"/>
      <c r="G92" s="147"/>
      <c r="H92" s="146"/>
      <c r="I92" s="148"/>
    </row>
    <row r="93" outlineLevel="1">
      <c r="A93" s="230">
        <f>A91+1</f>
        <v>72</v>
      </c>
      <c r="B93" s="130" t="s">
        <v>269</v>
      </c>
      <c r="C93" s="249" t="s">
        <v>15</v>
      </c>
      <c r="D93" s="250"/>
      <c r="E93" s="133" t="s">
        <v>90</v>
      </c>
      <c r="F93" s="133" t="s">
        <v>29</v>
      </c>
      <c r="G93" s="186" t="s">
        <v>270</v>
      </c>
      <c r="H93" s="136"/>
      <c r="I93" s="137" t="s">
        <v>264</v>
      </c>
    </row>
    <row r="94" ht="30.0" customHeight="1" outlineLevel="1">
      <c r="A94" s="230">
        <f t="shared" ref="A94:A109" si="14">A93+1</f>
        <v>73</v>
      </c>
      <c r="B94" s="130" t="s">
        <v>271</v>
      </c>
      <c r="C94" s="249" t="s">
        <v>15</v>
      </c>
      <c r="D94" s="250" t="s">
        <v>272</v>
      </c>
      <c r="E94" s="133" t="s">
        <v>90</v>
      </c>
      <c r="F94" s="133" t="s">
        <v>29</v>
      </c>
      <c r="G94" s="135"/>
      <c r="H94" s="136"/>
      <c r="I94" s="137" t="s">
        <v>264</v>
      </c>
    </row>
    <row r="95" ht="43.5" customHeight="1" outlineLevel="1">
      <c r="A95" s="230">
        <f t="shared" si="14"/>
        <v>74</v>
      </c>
      <c r="B95" s="192" t="s">
        <v>273</v>
      </c>
      <c r="C95" s="249" t="s">
        <v>16</v>
      </c>
      <c r="D95" s="250" t="s">
        <v>274</v>
      </c>
      <c r="E95" s="140" t="s">
        <v>92</v>
      </c>
      <c r="F95" s="140" t="s">
        <v>275</v>
      </c>
      <c r="G95" s="186" t="s">
        <v>276</v>
      </c>
      <c r="H95" s="152" t="s">
        <v>277</v>
      </c>
      <c r="I95" s="137" t="s">
        <v>278</v>
      </c>
    </row>
    <row r="96" outlineLevel="1">
      <c r="A96" s="230">
        <f t="shared" si="14"/>
        <v>75</v>
      </c>
      <c r="B96" s="192" t="s">
        <v>279</v>
      </c>
      <c r="C96" s="249" t="s">
        <v>15</v>
      </c>
      <c r="D96" s="250"/>
      <c r="E96" s="140" t="s">
        <v>92</v>
      </c>
      <c r="F96" s="140" t="s">
        <v>275</v>
      </c>
      <c r="G96" s="251" t="s">
        <v>280</v>
      </c>
      <c r="H96" s="136"/>
      <c r="I96" s="137" t="s">
        <v>281</v>
      </c>
    </row>
    <row r="97" ht="30.0" customHeight="1" outlineLevel="1">
      <c r="A97" s="230">
        <f t="shared" si="14"/>
        <v>76</v>
      </c>
      <c r="B97" s="130" t="s">
        <v>282</v>
      </c>
      <c r="C97" s="249" t="s">
        <v>15</v>
      </c>
      <c r="D97" s="252"/>
      <c r="E97" s="133" t="s">
        <v>90</v>
      </c>
      <c r="F97" s="133" t="s">
        <v>29</v>
      </c>
      <c r="G97" s="135"/>
      <c r="H97" s="136"/>
      <c r="I97" s="137" t="s">
        <v>281</v>
      </c>
    </row>
    <row r="98" ht="30.0" customHeight="1" outlineLevel="1">
      <c r="A98" s="230">
        <f t="shared" si="14"/>
        <v>77</v>
      </c>
      <c r="B98" s="192" t="s">
        <v>283</v>
      </c>
      <c r="C98" s="249" t="s">
        <v>15</v>
      </c>
      <c r="D98" s="250"/>
      <c r="E98" s="133" t="s">
        <v>90</v>
      </c>
      <c r="F98" s="133" t="s">
        <v>29</v>
      </c>
      <c r="G98" s="186"/>
      <c r="H98" s="136"/>
      <c r="I98" s="137" t="s">
        <v>278</v>
      </c>
    </row>
    <row r="99" ht="30.0" customHeight="1" outlineLevel="1">
      <c r="A99" s="230">
        <f t="shared" si="14"/>
        <v>78</v>
      </c>
      <c r="B99" s="130" t="s">
        <v>284</v>
      </c>
      <c r="C99" s="249" t="s">
        <v>15</v>
      </c>
      <c r="D99" s="250"/>
      <c r="E99" s="133" t="s">
        <v>90</v>
      </c>
      <c r="F99" s="133" t="s">
        <v>29</v>
      </c>
      <c r="G99" s="251" t="s">
        <v>285</v>
      </c>
      <c r="H99" s="136"/>
      <c r="I99" s="137" t="s">
        <v>281</v>
      </c>
    </row>
    <row r="100" outlineLevel="1">
      <c r="A100" s="230">
        <f t="shared" si="14"/>
        <v>79</v>
      </c>
      <c r="B100" s="192" t="s">
        <v>286</v>
      </c>
      <c r="C100" s="249" t="s">
        <v>15</v>
      </c>
      <c r="D100" s="250" t="s">
        <v>287</v>
      </c>
      <c r="E100" s="240" t="s">
        <v>92</v>
      </c>
      <c r="F100" s="241" t="s">
        <v>258</v>
      </c>
      <c r="G100" s="251" t="s">
        <v>288</v>
      </c>
      <c r="H100" s="136"/>
      <c r="I100" s="137" t="s">
        <v>289</v>
      </c>
    </row>
    <row r="101" outlineLevel="1">
      <c r="A101" s="230">
        <f t="shared" si="14"/>
        <v>80</v>
      </c>
      <c r="B101" s="130" t="s">
        <v>290</v>
      </c>
      <c r="C101" s="249" t="s">
        <v>15</v>
      </c>
      <c r="D101" s="252"/>
      <c r="E101" s="133" t="s">
        <v>90</v>
      </c>
      <c r="F101" s="133" t="s">
        <v>29</v>
      </c>
      <c r="G101" s="135"/>
      <c r="H101" s="136"/>
      <c r="I101" s="137" t="s">
        <v>291</v>
      </c>
    </row>
    <row r="102" outlineLevel="1">
      <c r="A102" s="230">
        <f t="shared" si="14"/>
        <v>81</v>
      </c>
      <c r="B102" s="130" t="s">
        <v>292</v>
      </c>
      <c r="C102" s="249" t="s">
        <v>15</v>
      </c>
      <c r="D102" s="253" t="s">
        <v>293</v>
      </c>
      <c r="E102" s="133" t="s">
        <v>90</v>
      </c>
      <c r="F102" s="133" t="s">
        <v>29</v>
      </c>
      <c r="G102" s="186" t="s">
        <v>294</v>
      </c>
      <c r="H102" s="152" t="s">
        <v>295</v>
      </c>
      <c r="I102" s="137" t="s">
        <v>291</v>
      </c>
    </row>
    <row r="103" ht="30.0" customHeight="1" outlineLevel="1">
      <c r="A103" s="230">
        <f t="shared" si="14"/>
        <v>82</v>
      </c>
      <c r="B103" s="130" t="s">
        <v>296</v>
      </c>
      <c r="C103" s="249" t="s">
        <v>15</v>
      </c>
      <c r="D103" s="250"/>
      <c r="E103" s="133" t="s">
        <v>90</v>
      </c>
      <c r="F103" s="133" t="s">
        <v>29</v>
      </c>
      <c r="G103" s="135"/>
      <c r="H103" s="136"/>
      <c r="I103" s="137" t="s">
        <v>264</v>
      </c>
    </row>
    <row r="104" outlineLevel="1">
      <c r="A104" s="230">
        <f t="shared" si="14"/>
        <v>83</v>
      </c>
      <c r="B104" s="130" t="s">
        <v>297</v>
      </c>
      <c r="C104" s="249" t="s">
        <v>15</v>
      </c>
      <c r="D104" s="250"/>
      <c r="E104" s="133" t="s">
        <v>90</v>
      </c>
      <c r="F104" s="133" t="s">
        <v>29</v>
      </c>
      <c r="G104" s="135"/>
      <c r="H104" s="136"/>
      <c r="I104" s="137" t="s">
        <v>264</v>
      </c>
    </row>
    <row r="105" outlineLevel="1">
      <c r="A105" s="254">
        <f t="shared" si="14"/>
        <v>84</v>
      </c>
      <c r="B105" s="255" t="s">
        <v>298</v>
      </c>
      <c r="C105" s="256" t="s">
        <v>91</v>
      </c>
      <c r="D105" s="257"/>
      <c r="E105" s="224" t="s">
        <v>90</v>
      </c>
      <c r="F105" s="258" t="s">
        <v>299</v>
      </c>
      <c r="G105" s="215"/>
      <c r="H105" s="214"/>
      <c r="I105" s="217" t="s">
        <v>264</v>
      </c>
    </row>
    <row r="106" ht="30.0" customHeight="1" outlineLevel="1">
      <c r="A106" s="230">
        <f t="shared" si="14"/>
        <v>85</v>
      </c>
      <c r="B106" s="130" t="s">
        <v>300</v>
      </c>
      <c r="C106" s="249" t="s">
        <v>16</v>
      </c>
      <c r="D106" s="250" t="s">
        <v>301</v>
      </c>
      <c r="E106" s="133" t="s">
        <v>90</v>
      </c>
      <c r="F106" s="133" t="s">
        <v>29</v>
      </c>
      <c r="G106" s="251" t="s">
        <v>280</v>
      </c>
      <c r="H106" s="136"/>
      <c r="I106" s="137" t="s">
        <v>264</v>
      </c>
    </row>
    <row r="107" outlineLevel="1">
      <c r="A107" s="230">
        <f t="shared" si="14"/>
        <v>86</v>
      </c>
      <c r="B107" s="66" t="s">
        <v>302</v>
      </c>
      <c r="C107" s="249" t="s">
        <v>15</v>
      </c>
      <c r="D107" s="250"/>
      <c r="E107" s="133" t="s">
        <v>90</v>
      </c>
      <c r="F107" s="133" t="s">
        <v>29</v>
      </c>
      <c r="G107" s="135"/>
      <c r="H107" s="136"/>
      <c r="I107" s="137" t="s">
        <v>264</v>
      </c>
    </row>
    <row r="108" outlineLevel="1">
      <c r="A108" s="230">
        <f t="shared" si="14"/>
        <v>87</v>
      </c>
      <c r="B108" s="203" t="s">
        <v>303</v>
      </c>
      <c r="C108" s="249" t="s">
        <v>15</v>
      </c>
      <c r="D108" s="259"/>
      <c r="E108" s="133" t="s">
        <v>90</v>
      </c>
      <c r="F108" s="260" t="s">
        <v>304</v>
      </c>
      <c r="G108" s="135"/>
      <c r="H108" s="127"/>
      <c r="I108" s="261" t="s">
        <v>291</v>
      </c>
    </row>
    <row r="109" outlineLevel="1">
      <c r="A109" s="62">
        <f t="shared" si="14"/>
        <v>88</v>
      </c>
      <c r="B109" s="176" t="s">
        <v>305</v>
      </c>
      <c r="C109" s="131" t="s">
        <v>15</v>
      </c>
      <c r="D109" s="250"/>
      <c r="E109" s="133" t="s">
        <v>90</v>
      </c>
      <c r="F109" s="133" t="s">
        <v>29</v>
      </c>
      <c r="G109" s="171" t="s">
        <v>179</v>
      </c>
      <c r="H109" s="136"/>
      <c r="I109" s="137" t="s">
        <v>36</v>
      </c>
    </row>
    <row r="110" ht="15.75" customHeight="1">
      <c r="A110" s="262"/>
      <c r="B110" s="263" t="s">
        <v>306</v>
      </c>
      <c r="C110" s="264"/>
      <c r="D110" s="265"/>
      <c r="E110" s="127"/>
      <c r="F110" s="127"/>
      <c r="G110" s="126"/>
      <c r="H110" s="114"/>
      <c r="I110" s="128"/>
    </row>
    <row r="111" ht="45.0" customHeight="1" outlineLevel="1">
      <c r="A111" s="62">
        <f>A109+1</f>
        <v>89</v>
      </c>
      <c r="B111" s="60" t="s">
        <v>307</v>
      </c>
      <c r="C111" s="131" t="s">
        <v>90</v>
      </c>
      <c r="D111" s="250" t="s">
        <v>308</v>
      </c>
      <c r="E111" s="133" t="s">
        <v>90</v>
      </c>
      <c r="F111" s="134" t="s">
        <v>309</v>
      </c>
      <c r="G111" s="139" t="s">
        <v>310</v>
      </c>
      <c r="H111" s="136"/>
      <c r="I111" s="137" t="s">
        <v>36</v>
      </c>
    </row>
    <row r="112" outlineLevel="1">
      <c r="A112" s="266"/>
      <c r="B112" s="267" t="s">
        <v>311</v>
      </c>
      <c r="C112" s="268"/>
      <c r="D112" s="115"/>
      <c r="E112" s="269" t="s">
        <v>90</v>
      </c>
      <c r="F112" s="270" t="s">
        <v>309</v>
      </c>
      <c r="G112" s="147"/>
      <c r="H112" s="136"/>
      <c r="I112" s="98"/>
    </row>
    <row r="113" outlineLevel="1">
      <c r="A113" s="129">
        <f>A111+1</f>
        <v>90</v>
      </c>
      <c r="B113" s="60" t="s">
        <v>312</v>
      </c>
      <c r="C113" s="131" t="s">
        <v>90</v>
      </c>
      <c r="D113" s="250" t="s">
        <v>313</v>
      </c>
      <c r="E113" s="172" t="s">
        <v>39</v>
      </c>
      <c r="F113" s="271"/>
      <c r="G113" s="229" t="s">
        <v>314</v>
      </c>
      <c r="I113" s="137" t="s">
        <v>36</v>
      </c>
    </row>
    <row r="114" outlineLevel="1">
      <c r="A114" s="272">
        <f t="shared" ref="A114:A116" si="15">A113+1</f>
        <v>91</v>
      </c>
      <c r="B114" s="273" t="s">
        <v>315</v>
      </c>
      <c r="C114" s="274" t="s">
        <v>91</v>
      </c>
      <c r="D114" s="250"/>
      <c r="E114" s="152" t="s">
        <v>90</v>
      </c>
      <c r="F114" s="275"/>
      <c r="G114" s="135"/>
      <c r="H114" s="276"/>
      <c r="I114" s="277" t="s">
        <v>36</v>
      </c>
    </row>
    <row r="115" outlineLevel="1">
      <c r="A115" s="278">
        <f t="shared" si="15"/>
        <v>92</v>
      </c>
      <c r="B115" s="279" t="s">
        <v>316</v>
      </c>
      <c r="C115" s="280" t="s">
        <v>91</v>
      </c>
      <c r="D115" s="281"/>
      <c r="E115" s="282" t="s">
        <v>90</v>
      </c>
      <c r="F115" s="282" t="s">
        <v>317</v>
      </c>
      <c r="G115" s="283"/>
      <c r="H115" s="284"/>
      <c r="I115" s="285"/>
    </row>
    <row r="116" outlineLevel="1">
      <c r="A116" s="129">
        <f t="shared" si="15"/>
        <v>93</v>
      </c>
      <c r="B116" s="60" t="s">
        <v>318</v>
      </c>
      <c r="C116" s="131" t="s">
        <v>319</v>
      </c>
      <c r="D116" s="250"/>
      <c r="E116" s="133" t="s">
        <v>90</v>
      </c>
      <c r="F116" s="134" t="s">
        <v>320</v>
      </c>
      <c r="G116" s="229" t="s">
        <v>321</v>
      </c>
      <c r="H116" s="136"/>
      <c r="I116" s="137" t="s">
        <v>36</v>
      </c>
    </row>
    <row r="117" outlineLevel="1">
      <c r="A117" s="286"/>
      <c r="B117" s="287" t="s">
        <v>322</v>
      </c>
      <c r="C117" s="268"/>
      <c r="D117" s="115"/>
      <c r="E117" s="114"/>
      <c r="F117" s="268"/>
      <c r="G117" s="147"/>
      <c r="H117" s="114"/>
      <c r="I117" s="114"/>
    </row>
    <row r="118" outlineLevel="1">
      <c r="A118" s="62">
        <f>A116+1</f>
        <v>94</v>
      </c>
      <c r="B118" s="60" t="s">
        <v>323</v>
      </c>
      <c r="C118" s="288" t="s">
        <v>15</v>
      </c>
      <c r="D118" s="250"/>
      <c r="E118" s="133" t="s">
        <v>90</v>
      </c>
      <c r="F118" s="289" t="s">
        <v>324</v>
      </c>
      <c r="G118" s="171" t="s">
        <v>112</v>
      </c>
      <c r="H118" s="152"/>
      <c r="I118" s="137" t="s">
        <v>36</v>
      </c>
    </row>
    <row r="119" outlineLevel="1">
      <c r="A119" s="62">
        <f>A118+1</f>
        <v>95</v>
      </c>
      <c r="B119" s="60" t="s">
        <v>325</v>
      </c>
      <c r="C119" s="288" t="s">
        <v>15</v>
      </c>
      <c r="D119" s="250"/>
      <c r="E119" s="133" t="s">
        <v>90</v>
      </c>
      <c r="F119" s="289" t="s">
        <v>324</v>
      </c>
      <c r="G119" s="171" t="s">
        <v>112</v>
      </c>
      <c r="H119" s="152"/>
      <c r="I119" s="137" t="s">
        <v>36</v>
      </c>
    </row>
    <row r="120" outlineLevel="1">
      <c r="A120" s="62">
        <f>A119+1</f>
        <v>96</v>
      </c>
      <c r="B120" s="60" t="s">
        <v>326</v>
      </c>
      <c r="C120" s="131" t="s">
        <v>15</v>
      </c>
      <c r="D120" s="250"/>
      <c r="E120" s="133" t="s">
        <v>90</v>
      </c>
      <c r="F120" s="133" t="s">
        <v>327</v>
      </c>
      <c r="G120" s="171" t="s">
        <v>112</v>
      </c>
      <c r="H120" s="152"/>
      <c r="I120" s="137" t="s">
        <v>36</v>
      </c>
    </row>
    <row r="121" outlineLevel="1">
      <c r="A121" s="62">
        <f t="shared" ref="A121:A140" si="16">A120+1</f>
        <v>97</v>
      </c>
      <c r="B121" s="60" t="s">
        <v>328</v>
      </c>
      <c r="C121" s="131" t="s">
        <v>15</v>
      </c>
      <c r="D121" s="252"/>
      <c r="E121" s="133" t="s">
        <v>90</v>
      </c>
      <c r="F121" s="134" t="s">
        <v>320</v>
      </c>
      <c r="G121" s="135"/>
      <c r="H121" s="136"/>
      <c r="I121" s="137" t="s">
        <v>36</v>
      </c>
    </row>
    <row r="122" outlineLevel="1">
      <c r="A122" s="62">
        <f t="shared" si="16"/>
        <v>98</v>
      </c>
      <c r="B122" s="60" t="s">
        <v>329</v>
      </c>
      <c r="C122" s="61" t="s">
        <v>16</v>
      </c>
      <c r="D122" s="290" t="s">
        <v>330</v>
      </c>
      <c r="E122" s="240" t="s">
        <v>92</v>
      </c>
      <c r="F122" s="241" t="s">
        <v>331</v>
      </c>
      <c r="G122" s="229" t="s">
        <v>332</v>
      </c>
      <c r="H122" s="136"/>
      <c r="I122" s="137" t="s">
        <v>333</v>
      </c>
    </row>
    <row r="123" outlineLevel="1">
      <c r="A123" s="62">
        <f t="shared" si="16"/>
        <v>99</v>
      </c>
      <c r="B123" s="291" t="s">
        <v>334</v>
      </c>
      <c r="C123" s="61" t="s">
        <v>15</v>
      </c>
      <c r="D123" s="252"/>
      <c r="E123" s="133" t="s">
        <v>90</v>
      </c>
      <c r="F123" s="134" t="s">
        <v>324</v>
      </c>
      <c r="G123" s="135"/>
      <c r="H123" s="136"/>
      <c r="I123" s="137" t="s">
        <v>36</v>
      </c>
    </row>
    <row r="124" outlineLevel="1">
      <c r="A124" s="62">
        <f t="shared" si="16"/>
        <v>100</v>
      </c>
      <c r="B124" s="291" t="s">
        <v>335</v>
      </c>
      <c r="C124" s="131" t="s">
        <v>15</v>
      </c>
      <c r="D124" s="252"/>
      <c r="E124" s="133" t="s">
        <v>90</v>
      </c>
      <c r="F124" s="133" t="s">
        <v>317</v>
      </c>
      <c r="G124" s="135"/>
      <c r="H124" s="136"/>
      <c r="I124" s="137" t="s">
        <v>36</v>
      </c>
    </row>
    <row r="125" outlineLevel="1">
      <c r="A125" s="62">
        <f t="shared" si="16"/>
        <v>101</v>
      </c>
      <c r="B125" s="66" t="s">
        <v>336</v>
      </c>
      <c r="C125" s="131" t="s">
        <v>15</v>
      </c>
      <c r="D125" s="252"/>
      <c r="E125" s="133" t="s">
        <v>90</v>
      </c>
      <c r="F125" s="134" t="s">
        <v>337</v>
      </c>
      <c r="G125" s="135"/>
      <c r="H125" s="136"/>
      <c r="I125" s="137" t="s">
        <v>36</v>
      </c>
    </row>
    <row r="126" outlineLevel="1">
      <c r="A126" s="62">
        <f t="shared" si="16"/>
        <v>102</v>
      </c>
      <c r="B126" s="60" t="s">
        <v>338</v>
      </c>
      <c r="C126" s="61" t="s">
        <v>15</v>
      </c>
      <c r="D126" s="252"/>
      <c r="E126" s="133" t="s">
        <v>90</v>
      </c>
      <c r="F126" s="133" t="s">
        <v>161</v>
      </c>
      <c r="G126" s="135"/>
      <c r="H126" s="152" t="s">
        <v>339</v>
      </c>
      <c r="I126" s="137" t="s">
        <v>36</v>
      </c>
    </row>
    <row r="127" outlineLevel="1">
      <c r="A127" s="62">
        <f t="shared" si="16"/>
        <v>103</v>
      </c>
      <c r="B127" s="66" t="s">
        <v>340</v>
      </c>
      <c r="C127" s="131" t="s">
        <v>15</v>
      </c>
      <c r="D127" s="252"/>
      <c r="E127" s="133" t="s">
        <v>90</v>
      </c>
      <c r="F127" s="134" t="s">
        <v>337</v>
      </c>
      <c r="G127" s="135"/>
      <c r="H127" s="136"/>
      <c r="I127" s="137" t="s">
        <v>36</v>
      </c>
    </row>
    <row r="128" outlineLevel="1">
      <c r="A128" s="62">
        <f t="shared" si="16"/>
        <v>104</v>
      </c>
      <c r="B128" s="130" t="s">
        <v>341</v>
      </c>
      <c r="C128" s="131" t="s">
        <v>15</v>
      </c>
      <c r="D128" s="250"/>
      <c r="E128" s="133" t="s">
        <v>90</v>
      </c>
      <c r="F128" s="134" t="s">
        <v>337</v>
      </c>
      <c r="G128" s="171" t="s">
        <v>112</v>
      </c>
      <c r="H128" s="136"/>
      <c r="I128" s="137" t="s">
        <v>36</v>
      </c>
    </row>
    <row r="129" outlineLevel="1">
      <c r="A129" s="62">
        <f t="shared" si="16"/>
        <v>105</v>
      </c>
      <c r="B129" s="130" t="s">
        <v>342</v>
      </c>
      <c r="C129" s="131" t="s">
        <v>15</v>
      </c>
      <c r="D129" s="64"/>
      <c r="E129" s="133" t="s">
        <v>90</v>
      </c>
      <c r="F129" s="134" t="s">
        <v>337</v>
      </c>
      <c r="G129" s="135"/>
      <c r="H129" s="136"/>
      <c r="I129" s="137" t="s">
        <v>36</v>
      </c>
    </row>
    <row r="130" outlineLevel="1">
      <c r="A130" s="62">
        <f t="shared" si="16"/>
        <v>106</v>
      </c>
      <c r="B130" s="192" t="s">
        <v>343</v>
      </c>
      <c r="C130" s="131" t="s">
        <v>15</v>
      </c>
      <c r="D130" s="252"/>
      <c r="E130" s="102" t="s">
        <v>90</v>
      </c>
      <c r="F130" s="133" t="s">
        <v>317</v>
      </c>
      <c r="G130" s="135"/>
      <c r="H130" s="136"/>
      <c r="I130" s="137" t="s">
        <v>36</v>
      </c>
    </row>
    <row r="131" outlineLevel="1">
      <c r="A131" s="62">
        <f t="shared" si="16"/>
        <v>107</v>
      </c>
      <c r="B131" s="192" t="s">
        <v>344</v>
      </c>
      <c r="C131" s="131" t="s">
        <v>15</v>
      </c>
      <c r="D131" s="250"/>
      <c r="E131" s="102" t="s">
        <v>90</v>
      </c>
      <c r="F131" s="133" t="s">
        <v>317</v>
      </c>
      <c r="G131" s="171" t="s">
        <v>112</v>
      </c>
      <c r="H131" s="136"/>
      <c r="I131" s="137" t="s">
        <v>36</v>
      </c>
    </row>
    <row r="132" outlineLevel="1">
      <c r="A132" s="62">
        <f t="shared" si="16"/>
        <v>108</v>
      </c>
      <c r="B132" s="192" t="s">
        <v>345</v>
      </c>
      <c r="C132" s="131" t="s">
        <v>16</v>
      </c>
      <c r="D132" s="250" t="s">
        <v>346</v>
      </c>
      <c r="E132" s="102" t="s">
        <v>90</v>
      </c>
      <c r="F132" s="187" t="s">
        <v>324</v>
      </c>
      <c r="G132" s="229" t="s">
        <v>347</v>
      </c>
      <c r="H132" s="136"/>
      <c r="I132" s="137" t="s">
        <v>36</v>
      </c>
    </row>
    <row r="133" outlineLevel="1">
      <c r="A133" s="62">
        <f t="shared" si="16"/>
        <v>109</v>
      </c>
      <c r="B133" s="130" t="s">
        <v>348</v>
      </c>
      <c r="C133" s="131" t="s">
        <v>15</v>
      </c>
      <c r="D133" s="252"/>
      <c r="E133" s="102" t="s">
        <v>90</v>
      </c>
      <c r="F133" s="187" t="s">
        <v>349</v>
      </c>
      <c r="G133" s="135"/>
      <c r="H133" s="136"/>
      <c r="I133" s="137" t="s">
        <v>36</v>
      </c>
    </row>
    <row r="134" outlineLevel="1">
      <c r="A134" s="62">
        <f t="shared" si="16"/>
        <v>110</v>
      </c>
      <c r="B134" s="130" t="s">
        <v>350</v>
      </c>
      <c r="C134" s="131" t="s">
        <v>15</v>
      </c>
      <c r="D134" s="252"/>
      <c r="E134" s="102" t="s">
        <v>90</v>
      </c>
      <c r="F134" s="292" t="s">
        <v>351</v>
      </c>
      <c r="G134" s="135"/>
      <c r="H134" s="136"/>
      <c r="I134" s="137" t="s">
        <v>36</v>
      </c>
    </row>
    <row r="135" outlineLevel="1">
      <c r="A135" s="62">
        <f t="shared" si="16"/>
        <v>111</v>
      </c>
      <c r="B135" s="130" t="s">
        <v>352</v>
      </c>
      <c r="C135" s="131" t="s">
        <v>15</v>
      </c>
      <c r="D135" s="252"/>
      <c r="E135" s="102" t="s">
        <v>90</v>
      </c>
      <c r="F135" s="187" t="s">
        <v>161</v>
      </c>
      <c r="G135" s="135"/>
      <c r="H135" s="136"/>
      <c r="I135" s="137" t="s">
        <v>36</v>
      </c>
    </row>
    <row r="136" outlineLevel="1">
      <c r="A136" s="62">
        <f t="shared" si="16"/>
        <v>112</v>
      </c>
      <c r="B136" s="130" t="s">
        <v>353</v>
      </c>
      <c r="C136" s="131" t="s">
        <v>15</v>
      </c>
      <c r="D136" s="252"/>
      <c r="E136" s="102" t="s">
        <v>90</v>
      </c>
      <c r="F136" s="187" t="s">
        <v>161</v>
      </c>
      <c r="G136" s="135"/>
      <c r="H136" s="152" t="s">
        <v>354</v>
      </c>
      <c r="I136" s="137" t="s">
        <v>36</v>
      </c>
    </row>
    <row r="137" outlineLevel="1">
      <c r="A137" s="62">
        <f t="shared" si="16"/>
        <v>113</v>
      </c>
      <c r="B137" s="192" t="s">
        <v>355</v>
      </c>
      <c r="C137" s="131" t="s">
        <v>15</v>
      </c>
      <c r="D137" s="252"/>
      <c r="E137" s="293" t="s">
        <v>88</v>
      </c>
      <c r="F137" s="294" t="s">
        <v>356</v>
      </c>
      <c r="G137" s="135"/>
      <c r="H137" s="152" t="s">
        <v>357</v>
      </c>
      <c r="I137" s="137" t="s">
        <v>36</v>
      </c>
    </row>
    <row r="138" outlineLevel="1">
      <c r="A138" s="62">
        <f t="shared" si="16"/>
        <v>114</v>
      </c>
      <c r="B138" s="60" t="s">
        <v>358</v>
      </c>
      <c r="C138" s="131" t="s">
        <v>15</v>
      </c>
      <c r="D138" s="252"/>
      <c r="E138" s="102" t="s">
        <v>90</v>
      </c>
      <c r="F138" s="292" t="s">
        <v>359</v>
      </c>
      <c r="G138" s="135"/>
      <c r="H138" s="136"/>
      <c r="I138" s="137" t="s">
        <v>36</v>
      </c>
    </row>
    <row r="139" ht="50.25" customHeight="1" outlineLevel="1">
      <c r="A139" s="62">
        <f t="shared" si="16"/>
        <v>115</v>
      </c>
      <c r="B139" s="60" t="s">
        <v>360</v>
      </c>
      <c r="C139" s="131" t="s">
        <v>91</v>
      </c>
      <c r="D139" s="252"/>
      <c r="E139" s="102" t="s">
        <v>90</v>
      </c>
      <c r="F139" s="295" t="s">
        <v>324</v>
      </c>
      <c r="G139" s="135"/>
      <c r="H139" s="152" t="s">
        <v>361</v>
      </c>
      <c r="I139" s="137" t="s">
        <v>36</v>
      </c>
    </row>
    <row r="140" outlineLevel="1">
      <c r="A140" s="62">
        <f t="shared" si="16"/>
        <v>116</v>
      </c>
      <c r="B140" s="66" t="s">
        <v>362</v>
      </c>
      <c r="C140" s="131" t="s">
        <v>91</v>
      </c>
      <c r="D140" s="252"/>
      <c r="E140" s="102" t="s">
        <v>90</v>
      </c>
      <c r="F140" s="292" t="s">
        <v>359</v>
      </c>
      <c r="G140" s="135"/>
      <c r="H140" s="136"/>
      <c r="I140" s="137" t="s">
        <v>36</v>
      </c>
    </row>
    <row r="141" ht="15.75" customHeight="1" outlineLevel="1">
      <c r="A141" s="204"/>
      <c r="B141" s="296" t="s">
        <v>363</v>
      </c>
      <c r="C141" s="220"/>
      <c r="D141" s="248"/>
      <c r="E141" s="297"/>
      <c r="F141" s="298"/>
      <c r="G141" s="147"/>
      <c r="H141" s="146"/>
      <c r="I141" s="148"/>
    </row>
    <row r="142" outlineLevel="1">
      <c r="A142" s="62">
        <f>A140+1</f>
        <v>117</v>
      </c>
      <c r="B142" s="192" t="s">
        <v>364</v>
      </c>
      <c r="C142" s="131" t="s">
        <v>15</v>
      </c>
      <c r="D142" s="250"/>
      <c r="E142" s="102" t="s">
        <v>90</v>
      </c>
      <c r="F142" s="292" t="s">
        <v>359</v>
      </c>
      <c r="G142" s="171" t="s">
        <v>112</v>
      </c>
      <c r="H142" s="136"/>
      <c r="I142" s="137" t="s">
        <v>36</v>
      </c>
    </row>
    <row r="143" outlineLevel="1">
      <c r="A143" s="62">
        <f t="shared" ref="A143:A155" si="17">A142+1</f>
        <v>118</v>
      </c>
      <c r="B143" s="192" t="s">
        <v>365</v>
      </c>
      <c r="C143" s="131" t="s">
        <v>15</v>
      </c>
      <c r="D143" s="250"/>
      <c r="E143" s="102" t="s">
        <v>90</v>
      </c>
      <c r="F143" s="292" t="s">
        <v>359</v>
      </c>
      <c r="G143" s="171" t="s">
        <v>112</v>
      </c>
      <c r="H143" s="136"/>
      <c r="I143" s="137" t="s">
        <v>36</v>
      </c>
    </row>
    <row r="144" outlineLevel="1">
      <c r="A144" s="62">
        <f t="shared" si="17"/>
        <v>119</v>
      </c>
      <c r="B144" s="192" t="s">
        <v>366</v>
      </c>
      <c r="C144" s="131" t="s">
        <v>91</v>
      </c>
      <c r="D144" s="250"/>
      <c r="E144" s="102" t="s">
        <v>90</v>
      </c>
      <c r="F144" s="292" t="s">
        <v>359</v>
      </c>
      <c r="G144" s="171" t="s">
        <v>112</v>
      </c>
      <c r="H144" s="136"/>
      <c r="I144" s="137" t="s">
        <v>36</v>
      </c>
    </row>
    <row r="145" outlineLevel="1">
      <c r="A145" s="62">
        <f t="shared" si="17"/>
        <v>120</v>
      </c>
      <c r="B145" s="192" t="s">
        <v>367</v>
      </c>
      <c r="C145" s="131" t="s">
        <v>91</v>
      </c>
      <c r="D145" s="250"/>
      <c r="E145" s="102" t="s">
        <v>90</v>
      </c>
      <c r="F145" s="299" t="s">
        <v>359</v>
      </c>
      <c r="G145" s="171" t="s">
        <v>112</v>
      </c>
      <c r="H145" s="152" t="s">
        <v>368</v>
      </c>
      <c r="I145" s="137" t="s">
        <v>36</v>
      </c>
    </row>
    <row r="146" outlineLevel="1">
      <c r="A146" s="62">
        <f t="shared" si="17"/>
        <v>121</v>
      </c>
      <c r="B146" s="66" t="s">
        <v>369</v>
      </c>
      <c r="C146" s="131" t="s">
        <v>15</v>
      </c>
      <c r="D146" s="252"/>
      <c r="E146" s="102" t="s">
        <v>90</v>
      </c>
      <c r="F146" s="292" t="s">
        <v>351</v>
      </c>
      <c r="G146" s="135"/>
      <c r="H146" s="136"/>
      <c r="I146" s="137" t="s">
        <v>36</v>
      </c>
    </row>
    <row r="147" outlineLevel="1">
      <c r="A147" s="62">
        <f t="shared" si="17"/>
        <v>122</v>
      </c>
      <c r="B147" s="66" t="s">
        <v>370</v>
      </c>
      <c r="C147" s="131" t="s">
        <v>15</v>
      </c>
      <c r="D147" s="252"/>
      <c r="E147" s="102" t="s">
        <v>90</v>
      </c>
      <c r="F147" s="292" t="s">
        <v>359</v>
      </c>
      <c r="G147" s="135"/>
      <c r="H147" s="136"/>
      <c r="I147" s="137" t="s">
        <v>291</v>
      </c>
    </row>
    <row r="148" outlineLevel="1">
      <c r="A148" s="62">
        <f t="shared" si="17"/>
        <v>123</v>
      </c>
      <c r="B148" s="66" t="s">
        <v>371</v>
      </c>
      <c r="C148" s="61" t="s">
        <v>16</v>
      </c>
      <c r="D148" s="181" t="s">
        <v>149</v>
      </c>
      <c r="E148" s="300" t="s">
        <v>92</v>
      </c>
      <c r="F148" s="301" t="s">
        <v>372</v>
      </c>
      <c r="G148" s="229" t="s">
        <v>373</v>
      </c>
      <c r="H148" s="152" t="s">
        <v>277</v>
      </c>
      <c r="I148" s="137" t="s">
        <v>36</v>
      </c>
    </row>
    <row r="149" outlineLevel="1">
      <c r="A149" s="62">
        <f t="shared" si="17"/>
        <v>124</v>
      </c>
      <c r="B149" s="66" t="s">
        <v>374</v>
      </c>
      <c r="C149" s="61" t="s">
        <v>15</v>
      </c>
      <c r="D149" s="177"/>
      <c r="E149" s="300" t="s">
        <v>92</v>
      </c>
      <c r="F149" s="301" t="s">
        <v>372</v>
      </c>
      <c r="G149" s="135"/>
      <c r="H149" s="136"/>
      <c r="I149" s="137" t="s">
        <v>289</v>
      </c>
    </row>
    <row r="150" outlineLevel="1">
      <c r="A150" s="62">
        <f t="shared" si="17"/>
        <v>125</v>
      </c>
      <c r="B150" s="66" t="s">
        <v>375</v>
      </c>
      <c r="C150" s="61" t="s">
        <v>16</v>
      </c>
      <c r="D150" s="181" t="s">
        <v>149</v>
      </c>
      <c r="E150" s="300" t="s">
        <v>92</v>
      </c>
      <c r="F150" s="301" t="s">
        <v>372</v>
      </c>
      <c r="G150" s="229" t="s">
        <v>376</v>
      </c>
      <c r="H150" s="152" t="s">
        <v>377</v>
      </c>
      <c r="I150" s="137" t="s">
        <v>36</v>
      </c>
    </row>
    <row r="151" outlineLevel="1">
      <c r="A151" s="62">
        <f t="shared" si="17"/>
        <v>126</v>
      </c>
      <c r="B151" s="60" t="s">
        <v>378</v>
      </c>
      <c r="C151" s="61" t="s">
        <v>16</v>
      </c>
      <c r="D151" s="181" t="s">
        <v>149</v>
      </c>
      <c r="E151" s="300" t="s">
        <v>92</v>
      </c>
      <c r="F151" s="301" t="s">
        <v>372</v>
      </c>
      <c r="G151" s="229" t="s">
        <v>379</v>
      </c>
      <c r="H151" s="152" t="s">
        <v>380</v>
      </c>
      <c r="I151" s="137" t="s">
        <v>36</v>
      </c>
    </row>
    <row r="152" outlineLevel="1">
      <c r="A152" s="62">
        <f t="shared" si="17"/>
        <v>127</v>
      </c>
      <c r="B152" s="66" t="s">
        <v>381</v>
      </c>
      <c r="C152" s="61" t="s">
        <v>15</v>
      </c>
      <c r="D152" s="252"/>
      <c r="E152" s="102" t="s">
        <v>90</v>
      </c>
      <c r="F152" s="299" t="s">
        <v>382</v>
      </c>
      <c r="G152" s="135"/>
      <c r="H152" s="136"/>
      <c r="I152" s="137" t="s">
        <v>264</v>
      </c>
    </row>
    <row r="153" outlineLevel="1">
      <c r="A153" s="62">
        <f t="shared" si="17"/>
        <v>128</v>
      </c>
      <c r="B153" s="60" t="s">
        <v>383</v>
      </c>
      <c r="C153" s="61" t="s">
        <v>15</v>
      </c>
      <c r="D153" s="228" t="s">
        <v>384</v>
      </c>
      <c r="E153" s="102" t="s">
        <v>90</v>
      </c>
      <c r="F153" s="103" t="s">
        <v>29</v>
      </c>
      <c r="G153" s="151" t="s">
        <v>385</v>
      </c>
      <c r="H153" s="152" t="s">
        <v>386</v>
      </c>
      <c r="I153" s="137" t="s">
        <v>289</v>
      </c>
    </row>
    <row r="154" outlineLevel="1">
      <c r="A154" s="62">
        <f t="shared" si="17"/>
        <v>129</v>
      </c>
      <c r="B154" s="60" t="s">
        <v>387</v>
      </c>
      <c r="C154" s="61" t="s">
        <v>15</v>
      </c>
      <c r="D154" s="228" t="s">
        <v>388</v>
      </c>
      <c r="E154" s="102" t="s">
        <v>90</v>
      </c>
      <c r="F154" s="299" t="s">
        <v>389</v>
      </c>
      <c r="G154" s="139" t="s">
        <v>390</v>
      </c>
      <c r="H154" s="152" t="s">
        <v>391</v>
      </c>
      <c r="I154" s="137" t="s">
        <v>291</v>
      </c>
    </row>
    <row r="155" outlineLevel="1">
      <c r="A155" s="62">
        <f t="shared" si="17"/>
        <v>130</v>
      </c>
      <c r="B155" s="60" t="s">
        <v>392</v>
      </c>
      <c r="C155" s="61" t="s">
        <v>15</v>
      </c>
      <c r="D155" s="252"/>
      <c r="E155" s="102" t="s">
        <v>90</v>
      </c>
      <c r="F155" s="299" t="s">
        <v>168</v>
      </c>
      <c r="G155" s="135"/>
      <c r="H155" s="152"/>
      <c r="I155" s="137" t="s">
        <v>291</v>
      </c>
    </row>
    <row r="156" outlineLevel="1">
      <c r="A156" s="302"/>
      <c r="B156" s="303" t="s">
        <v>393</v>
      </c>
      <c r="C156" s="304"/>
      <c r="D156" s="305"/>
      <c r="E156" s="306"/>
      <c r="F156" s="307"/>
      <c r="G156" s="147"/>
      <c r="H156" s="308"/>
      <c r="I156" s="308"/>
    </row>
    <row r="157" outlineLevel="1">
      <c r="A157" s="62">
        <f>A155+1</f>
        <v>131</v>
      </c>
      <c r="B157" s="60" t="s">
        <v>394</v>
      </c>
      <c r="C157" s="131" t="s">
        <v>15</v>
      </c>
      <c r="D157" s="250"/>
      <c r="E157" s="102" t="s">
        <v>90</v>
      </c>
      <c r="F157" s="187" t="s">
        <v>324</v>
      </c>
      <c r="G157" s="135"/>
      <c r="H157" s="136"/>
      <c r="I157" s="137" t="s">
        <v>36</v>
      </c>
    </row>
    <row r="158" outlineLevel="1">
      <c r="A158" s="62">
        <f t="shared" ref="A158:A159" si="18">A157+1</f>
        <v>132</v>
      </c>
      <c r="B158" s="60" t="s">
        <v>395</v>
      </c>
      <c r="C158" s="131" t="s">
        <v>15</v>
      </c>
      <c r="D158" s="250"/>
      <c r="E158" s="102" t="s">
        <v>90</v>
      </c>
      <c r="F158" s="187" t="s">
        <v>324</v>
      </c>
      <c r="G158" s="135"/>
      <c r="H158" s="152" t="s">
        <v>396</v>
      </c>
      <c r="I158" s="137" t="s">
        <v>36</v>
      </c>
    </row>
    <row r="159" outlineLevel="1">
      <c r="A159" s="62">
        <f t="shared" si="18"/>
        <v>133</v>
      </c>
      <c r="B159" s="60" t="s">
        <v>397</v>
      </c>
      <c r="C159" s="131" t="s">
        <v>91</v>
      </c>
      <c r="D159" s="252"/>
      <c r="E159" s="102" t="s">
        <v>90</v>
      </c>
      <c r="F159" s="187" t="s">
        <v>324</v>
      </c>
      <c r="G159" s="135"/>
      <c r="H159" s="136"/>
      <c r="I159" s="137" t="s">
        <v>36</v>
      </c>
    </row>
    <row r="160" outlineLevel="1">
      <c r="A160" s="62"/>
      <c r="B160" s="64" t="s">
        <v>398</v>
      </c>
      <c r="C160" s="66"/>
      <c r="D160" s="252"/>
      <c r="E160" s="102"/>
      <c r="F160" s="299"/>
      <c r="G160" s="135"/>
      <c r="H160" s="136"/>
      <c r="I160" s="137"/>
    </row>
    <row r="161" outlineLevel="1">
      <c r="A161" s="62">
        <f>A159+1</f>
        <v>134</v>
      </c>
      <c r="B161" s="60" t="s">
        <v>399</v>
      </c>
      <c r="C161" s="131" t="s">
        <v>15</v>
      </c>
      <c r="D161" s="250"/>
      <c r="E161" s="102" t="s">
        <v>90</v>
      </c>
      <c r="F161" s="299" t="s">
        <v>400</v>
      </c>
      <c r="G161" s="229" t="s">
        <v>401</v>
      </c>
      <c r="H161" s="136"/>
      <c r="I161" s="137" t="s">
        <v>36</v>
      </c>
    </row>
    <row r="162" outlineLevel="1">
      <c r="A162" s="62">
        <f t="shared" ref="A162:A164" si="19">A161+1</f>
        <v>135</v>
      </c>
      <c r="B162" s="60" t="s">
        <v>402</v>
      </c>
      <c r="C162" s="131" t="s">
        <v>15</v>
      </c>
      <c r="D162" s="250"/>
      <c r="E162" s="102" t="s">
        <v>90</v>
      </c>
      <c r="F162" s="299" t="s">
        <v>400</v>
      </c>
      <c r="G162" s="229" t="s">
        <v>401</v>
      </c>
      <c r="H162" s="136"/>
      <c r="I162" s="137" t="s">
        <v>36</v>
      </c>
    </row>
    <row r="163" outlineLevel="1">
      <c r="A163" s="62">
        <f t="shared" si="19"/>
        <v>136</v>
      </c>
      <c r="B163" s="60" t="s">
        <v>403</v>
      </c>
      <c r="C163" s="131" t="s">
        <v>15</v>
      </c>
      <c r="D163" s="250"/>
      <c r="E163" s="102" t="s">
        <v>90</v>
      </c>
      <c r="F163" s="299" t="s">
        <v>400</v>
      </c>
      <c r="G163" s="229" t="s">
        <v>401</v>
      </c>
      <c r="H163" s="136"/>
      <c r="I163" s="137" t="s">
        <v>36</v>
      </c>
    </row>
    <row r="164" outlineLevel="1">
      <c r="A164" s="62">
        <f t="shared" si="19"/>
        <v>137</v>
      </c>
      <c r="B164" s="60" t="s">
        <v>404</v>
      </c>
      <c r="C164" s="61" t="s">
        <v>15</v>
      </c>
      <c r="D164" s="60" t="s">
        <v>405</v>
      </c>
      <c r="E164" s="102" t="s">
        <v>90</v>
      </c>
      <c r="F164" s="299" t="s">
        <v>406</v>
      </c>
      <c r="G164" s="186" t="s">
        <v>407</v>
      </c>
      <c r="H164" s="136"/>
      <c r="I164" s="137" t="s">
        <v>36</v>
      </c>
    </row>
    <row r="165" ht="172.5" customHeight="1">
      <c r="A165" s="262"/>
      <c r="B165" s="263" t="s">
        <v>408</v>
      </c>
      <c r="C165" s="262"/>
      <c r="D165" s="309" t="s">
        <v>409</v>
      </c>
      <c r="E165" s="310"/>
      <c r="F165" s="311"/>
      <c r="G165" s="126"/>
      <c r="H165" s="127"/>
      <c r="I165" s="128"/>
    </row>
    <row r="166" outlineLevel="1">
      <c r="A166" s="204"/>
      <c r="B166" s="296" t="s">
        <v>410</v>
      </c>
      <c r="C166" s="220"/>
      <c r="D166" s="248"/>
      <c r="E166" s="297"/>
      <c r="F166" s="298"/>
      <c r="G166" s="147"/>
      <c r="H166" s="146"/>
      <c r="I166" s="148"/>
    </row>
    <row r="167" outlineLevel="1">
      <c r="A167" s="62">
        <f>A164+1</f>
        <v>138</v>
      </c>
      <c r="B167" s="192" t="s">
        <v>411</v>
      </c>
      <c r="C167" s="131" t="s">
        <v>91</v>
      </c>
      <c r="D167" s="250"/>
      <c r="E167" s="293" t="s">
        <v>88</v>
      </c>
      <c r="F167" s="294" t="s">
        <v>412</v>
      </c>
      <c r="G167" s="171" t="s">
        <v>112</v>
      </c>
      <c r="H167" s="136"/>
      <c r="I167" s="137" t="s">
        <v>36</v>
      </c>
    </row>
    <row r="168" outlineLevel="1">
      <c r="A168" s="62">
        <f t="shared" ref="A168:A169" si="20">A167+1</f>
        <v>139</v>
      </c>
      <c r="B168" s="192" t="s">
        <v>413</v>
      </c>
      <c r="C168" s="131" t="s">
        <v>15</v>
      </c>
      <c r="D168" s="250" t="s">
        <v>414</v>
      </c>
      <c r="E168" s="293" t="s">
        <v>88</v>
      </c>
      <c r="F168" s="294" t="s">
        <v>412</v>
      </c>
      <c r="G168" s="229" t="s">
        <v>415</v>
      </c>
      <c r="H168" s="152"/>
      <c r="I168" s="137" t="s">
        <v>36</v>
      </c>
    </row>
    <row r="169" ht="30.0" customHeight="1" outlineLevel="1">
      <c r="A169" s="210">
        <f t="shared" si="20"/>
        <v>140</v>
      </c>
      <c r="B169" s="312" t="s">
        <v>416</v>
      </c>
      <c r="C169" s="212" t="s">
        <v>91</v>
      </c>
      <c r="D169" s="313"/>
      <c r="E169" s="314" t="s">
        <v>88</v>
      </c>
      <c r="F169" s="314" t="s">
        <v>417</v>
      </c>
      <c r="G169" s="215"/>
      <c r="H169" s="224" t="s">
        <v>418</v>
      </c>
      <c r="I169" s="217" t="s">
        <v>36</v>
      </c>
    </row>
    <row r="170" outlineLevel="1">
      <c r="A170" s="66"/>
      <c r="B170" s="130"/>
      <c r="C170" s="66"/>
      <c r="D170" s="252"/>
      <c r="E170" s="136"/>
      <c r="F170" s="66"/>
      <c r="G170" s="135"/>
      <c r="H170" s="136"/>
      <c r="I170" s="137"/>
    </row>
    <row r="171" ht="15.75" customHeight="1" outlineLevel="1">
      <c r="A171" s="204"/>
      <c r="B171" s="296" t="s">
        <v>419</v>
      </c>
      <c r="C171" s="220"/>
      <c r="D171" s="248"/>
      <c r="E171" s="297"/>
      <c r="F171" s="298"/>
      <c r="G171" s="147"/>
      <c r="H171" s="146"/>
      <c r="I171" s="148"/>
    </row>
    <row r="172" outlineLevel="1">
      <c r="A172" s="62">
        <f>A169+1</f>
        <v>141</v>
      </c>
      <c r="B172" s="130" t="s">
        <v>420</v>
      </c>
      <c r="C172" s="131" t="s">
        <v>15</v>
      </c>
      <c r="D172" s="252"/>
      <c r="E172" s="102" t="s">
        <v>90</v>
      </c>
      <c r="F172" s="299" t="s">
        <v>421</v>
      </c>
      <c r="G172" s="135"/>
      <c r="H172" s="136"/>
      <c r="I172" s="137" t="s">
        <v>36</v>
      </c>
    </row>
    <row r="173" outlineLevel="1">
      <c r="A173" s="62">
        <f t="shared" ref="A173:A179" si="21">A172+1</f>
        <v>142</v>
      </c>
      <c r="B173" s="192" t="s">
        <v>422</v>
      </c>
      <c r="C173" s="131" t="s">
        <v>15</v>
      </c>
      <c r="D173" s="250"/>
      <c r="E173" s="102" t="s">
        <v>90</v>
      </c>
      <c r="F173" s="299" t="s">
        <v>423</v>
      </c>
      <c r="G173" s="171" t="s">
        <v>112</v>
      </c>
      <c r="H173" s="136"/>
      <c r="I173" s="137" t="s">
        <v>36</v>
      </c>
    </row>
    <row r="174" outlineLevel="1">
      <c r="A174" s="62">
        <f t="shared" si="21"/>
        <v>143</v>
      </c>
      <c r="B174" s="315" t="s">
        <v>424</v>
      </c>
      <c r="C174" s="61" t="s">
        <v>16</v>
      </c>
      <c r="D174" s="250" t="s">
        <v>425</v>
      </c>
      <c r="E174" s="293" t="s">
        <v>88</v>
      </c>
      <c r="F174" s="293" t="s">
        <v>426</v>
      </c>
      <c r="G174" s="135"/>
      <c r="H174" s="136"/>
      <c r="I174" s="137" t="s">
        <v>36</v>
      </c>
    </row>
    <row r="175" outlineLevel="1">
      <c r="A175" s="62">
        <f t="shared" si="21"/>
        <v>144</v>
      </c>
      <c r="B175" s="66" t="s">
        <v>427</v>
      </c>
      <c r="C175" s="131" t="s">
        <v>15</v>
      </c>
      <c r="D175" s="252"/>
      <c r="E175" s="102" t="s">
        <v>90</v>
      </c>
      <c r="F175" s="299" t="s">
        <v>428</v>
      </c>
      <c r="G175" s="135"/>
      <c r="H175" s="136"/>
      <c r="I175" s="137" t="s">
        <v>36</v>
      </c>
    </row>
    <row r="176" outlineLevel="1">
      <c r="A176" s="62">
        <f t="shared" si="21"/>
        <v>145</v>
      </c>
      <c r="B176" s="60" t="s">
        <v>429</v>
      </c>
      <c r="C176" s="131" t="s">
        <v>15</v>
      </c>
      <c r="D176" s="252"/>
      <c r="E176" s="293" t="s">
        <v>88</v>
      </c>
      <c r="F176" s="293" t="s">
        <v>430</v>
      </c>
      <c r="G176" s="135"/>
      <c r="H176" s="136"/>
      <c r="I176" s="137" t="s">
        <v>36</v>
      </c>
    </row>
    <row r="177" outlineLevel="1">
      <c r="A177" s="62">
        <f t="shared" si="21"/>
        <v>146</v>
      </c>
      <c r="B177" s="54" t="s">
        <v>431</v>
      </c>
      <c r="C177" s="131" t="s">
        <v>15</v>
      </c>
      <c r="D177" s="250"/>
      <c r="E177" s="293" t="s">
        <v>88</v>
      </c>
      <c r="F177" s="294" t="s">
        <v>432</v>
      </c>
      <c r="G177" s="171" t="s">
        <v>112</v>
      </c>
      <c r="H177" s="136"/>
      <c r="I177" s="137" t="s">
        <v>36</v>
      </c>
    </row>
    <row r="178" outlineLevel="1">
      <c r="A178" s="62">
        <f t="shared" si="21"/>
        <v>147</v>
      </c>
      <c r="B178" s="66" t="s">
        <v>433</v>
      </c>
      <c r="C178" s="131" t="s">
        <v>15</v>
      </c>
      <c r="D178" s="250"/>
      <c r="E178" s="102" t="s">
        <v>90</v>
      </c>
      <c r="F178" s="299" t="s">
        <v>421</v>
      </c>
      <c r="G178" s="171" t="s">
        <v>112</v>
      </c>
      <c r="H178" s="136"/>
      <c r="I178" s="137" t="s">
        <v>36</v>
      </c>
    </row>
    <row r="179" outlineLevel="1">
      <c r="A179" s="62">
        <f t="shared" si="21"/>
        <v>148</v>
      </c>
      <c r="B179" s="66" t="s">
        <v>434</v>
      </c>
      <c r="C179" s="61" t="s">
        <v>15</v>
      </c>
      <c r="D179" s="252"/>
      <c r="E179" s="300" t="s">
        <v>92</v>
      </c>
      <c r="F179" s="301" t="s">
        <v>331</v>
      </c>
      <c r="G179" s="135"/>
      <c r="H179" s="152" t="s">
        <v>277</v>
      </c>
      <c r="I179" s="137" t="s">
        <v>36</v>
      </c>
    </row>
    <row r="180" ht="15.75" customHeight="1">
      <c r="A180" s="286"/>
      <c r="B180" s="316" t="s">
        <v>435</v>
      </c>
      <c r="C180" s="268"/>
      <c r="D180" s="115"/>
      <c r="E180" s="116"/>
      <c r="F180" s="117"/>
      <c r="G180" s="147"/>
      <c r="H180" s="114"/>
      <c r="I180" s="91"/>
    </row>
  </sheetData>
  <autoFilter ref="$A$2:$I$180"/>
  <customSheetViews>
    <customSheetView guid="{81E06355-CDBF-4C7A-9722-68DF7727A12F}" filter="1" showAutoFilter="1">
      <autoFilter ref="$A$1:$I$169">
        <filterColumn colId="8">
          <filters>
            <filter val="ОВ, ВК"/>
            <filter val="ОВ"/>
          </filters>
        </filterColumn>
      </autoFilter>
    </customSheetView>
  </customSheetViews>
  <conditionalFormatting sqref="C165">
    <cfRule type="containsText" dxfId="0" priority="1" operator="containsText" text="ДА">
      <formula>NOT(ISERROR(SEARCH(("ДА"),(C165))))</formula>
    </cfRule>
  </conditionalFormatting>
  <conditionalFormatting sqref="C165">
    <cfRule type="containsText" dxfId="3" priority="2" operator="containsText" text="НЕТ">
      <formula>NOT(ISERROR(SEARCH(("НЕТ"),(C165))))</formula>
    </cfRule>
  </conditionalFormatting>
  <conditionalFormatting sqref="C165">
    <cfRule type="containsText" dxfId="4" priority="3" operator="containsText" text="???">
      <formula>NOT(ISERROR(SEARCH(("???"),(C165))))</formula>
    </cfRule>
  </conditionalFormatting>
  <conditionalFormatting sqref="C11">
    <cfRule type="containsText" dxfId="5" priority="4" operator="containsText" text="МФР">
      <formula>NOT(ISERROR(SEARCH(("МФР"),(C11))))</formula>
    </cfRule>
  </conditionalFormatting>
  <conditionalFormatting sqref="C11">
    <cfRule type="containsText" dxfId="6" priority="5" operator="containsText" text="НЕ ПРИМЕНЯЕТСЯ">
      <formula>NOT(ISERROR(SEARCH(("НЕ ПРИМЕНЯЕТСЯ"),(C11))))</formula>
    </cfRule>
  </conditionalFormatting>
  <conditionalFormatting sqref="C11">
    <cfRule type="containsText" dxfId="0" priority="6" operator="containsText" text="ДА">
      <formula>NOT(ISERROR(SEARCH(("ДА"),(C11))))</formula>
    </cfRule>
  </conditionalFormatting>
  <conditionalFormatting sqref="C11">
    <cfRule type="containsText" dxfId="3" priority="7" operator="containsText" text="НЕТ">
      <formula>NOT(ISERROR(SEARCH(("НЕТ"),(C11))))</formula>
    </cfRule>
  </conditionalFormatting>
  <conditionalFormatting sqref="C11">
    <cfRule type="containsText" dxfId="4" priority="8" operator="containsText" text="???">
      <formula>NOT(ISERROR(SEARCH(("???"),(C11))))</formula>
    </cfRule>
  </conditionalFormatting>
  <conditionalFormatting sqref="C12">
    <cfRule type="containsText" dxfId="5" priority="9" operator="containsText" text="МФР">
      <formula>NOT(ISERROR(SEARCH(("МФР"),(C12))))</formula>
    </cfRule>
  </conditionalFormatting>
  <conditionalFormatting sqref="C12">
    <cfRule type="containsText" dxfId="6" priority="10" operator="containsText" text="НЕ ПРИМЕНЯЕТСЯ">
      <formula>NOT(ISERROR(SEARCH(("НЕ ПРИМЕНЯЕТСЯ"),(C12))))</formula>
    </cfRule>
  </conditionalFormatting>
  <conditionalFormatting sqref="C12">
    <cfRule type="containsText" dxfId="0" priority="11" operator="containsText" text="ДА">
      <formula>NOT(ISERROR(SEARCH(("ДА"),(C12))))</formula>
    </cfRule>
  </conditionalFormatting>
  <conditionalFormatting sqref="C12">
    <cfRule type="containsText" dxfId="3" priority="12" operator="containsText" text="НЕТ">
      <formula>NOT(ISERROR(SEARCH(("НЕТ"),(C12))))</formula>
    </cfRule>
  </conditionalFormatting>
  <conditionalFormatting sqref="C12">
    <cfRule type="containsText" dxfId="4" priority="13" operator="containsText" text="???">
      <formula>NOT(ISERROR(SEARCH(("???"),(C12))))</formula>
    </cfRule>
  </conditionalFormatting>
  <conditionalFormatting sqref="C13">
    <cfRule type="containsText" dxfId="5" priority="14" operator="containsText" text="МФР">
      <formula>NOT(ISERROR(SEARCH(("МФР"),(C13))))</formula>
    </cfRule>
  </conditionalFormatting>
  <conditionalFormatting sqref="C13">
    <cfRule type="containsText" dxfId="6" priority="15" operator="containsText" text="НЕ ПРИМЕНЯЕТСЯ">
      <formula>NOT(ISERROR(SEARCH(("НЕ ПРИМЕНЯЕТСЯ"),(C13))))</formula>
    </cfRule>
  </conditionalFormatting>
  <conditionalFormatting sqref="C13">
    <cfRule type="containsText" dxfId="0" priority="16" operator="containsText" text="ДА">
      <formula>NOT(ISERROR(SEARCH(("ДА"),(C13))))</formula>
    </cfRule>
  </conditionalFormatting>
  <conditionalFormatting sqref="C13">
    <cfRule type="containsText" dxfId="3" priority="17" operator="containsText" text="НЕТ">
      <formula>NOT(ISERROR(SEARCH(("НЕТ"),(C13))))</formula>
    </cfRule>
  </conditionalFormatting>
  <conditionalFormatting sqref="C13">
    <cfRule type="containsText" dxfId="4" priority="18" operator="containsText" text="???">
      <formula>NOT(ISERROR(SEARCH(("???"),(C13))))</formula>
    </cfRule>
  </conditionalFormatting>
  <conditionalFormatting sqref="C14:C21 C23:C28">
    <cfRule type="containsText" dxfId="5" priority="19" operator="containsText" text="МФР">
      <formula>NOT(ISERROR(SEARCH(("МФР"),(C14))))</formula>
    </cfRule>
  </conditionalFormatting>
  <conditionalFormatting sqref="C14:C21 C23:C28">
    <cfRule type="containsText" dxfId="6" priority="20" operator="containsText" text="НЕ ПРИМЕНЯЕТСЯ">
      <formula>NOT(ISERROR(SEARCH(("НЕ ПРИМЕНЯЕТСЯ"),(C14))))</formula>
    </cfRule>
  </conditionalFormatting>
  <conditionalFormatting sqref="C14:C21 C23:C28">
    <cfRule type="containsText" dxfId="0" priority="21" operator="containsText" text="ДА">
      <formula>NOT(ISERROR(SEARCH(("ДА"),(C14))))</formula>
    </cfRule>
  </conditionalFormatting>
  <conditionalFormatting sqref="C14:C21 C23:C28">
    <cfRule type="containsText" dxfId="3" priority="22" operator="containsText" text="НЕТ">
      <formula>NOT(ISERROR(SEARCH(("НЕТ"),(C14))))</formula>
    </cfRule>
  </conditionalFormatting>
  <conditionalFormatting sqref="C14:C21 C23:C28">
    <cfRule type="containsText" dxfId="4" priority="23" operator="containsText" text="???">
      <formula>NOT(ISERROR(SEARCH(("???"),(C14))))</formula>
    </cfRule>
  </conditionalFormatting>
  <conditionalFormatting sqref="C30">
    <cfRule type="containsText" dxfId="5" priority="24" operator="containsText" text="МФР">
      <formula>NOT(ISERROR(SEARCH(("МФР"),(C30))))</formula>
    </cfRule>
  </conditionalFormatting>
  <conditionalFormatting sqref="C30">
    <cfRule type="containsText" dxfId="6" priority="25" operator="containsText" text="НЕ ПРИМЕНЯЕТСЯ">
      <formula>NOT(ISERROR(SEARCH(("НЕ ПРИМЕНЯЕТСЯ"),(C30))))</formula>
    </cfRule>
  </conditionalFormatting>
  <conditionalFormatting sqref="C30">
    <cfRule type="containsText" dxfId="0" priority="26" operator="containsText" text="ДА">
      <formula>NOT(ISERROR(SEARCH(("ДА"),(C30))))</formula>
    </cfRule>
  </conditionalFormatting>
  <conditionalFormatting sqref="C30">
    <cfRule type="containsText" dxfId="3" priority="27" operator="containsText" text="НЕТ">
      <formula>NOT(ISERROR(SEARCH(("НЕТ"),(C30))))</formula>
    </cfRule>
  </conditionalFormatting>
  <conditionalFormatting sqref="C30">
    <cfRule type="containsText" dxfId="4" priority="28" operator="containsText" text="???">
      <formula>NOT(ISERROR(SEARCH(("???"),(C30))))</formula>
    </cfRule>
  </conditionalFormatting>
  <conditionalFormatting sqref="C31">
    <cfRule type="containsText" dxfId="5" priority="29" operator="containsText" text="МФР">
      <formula>NOT(ISERROR(SEARCH(("МФР"),(C31))))</formula>
    </cfRule>
  </conditionalFormatting>
  <conditionalFormatting sqref="C31">
    <cfRule type="containsText" dxfId="6" priority="30" operator="containsText" text="НЕ ПРИМЕНЯЕТСЯ">
      <formula>NOT(ISERROR(SEARCH(("НЕ ПРИМЕНЯЕТСЯ"),(C31))))</formula>
    </cfRule>
  </conditionalFormatting>
  <conditionalFormatting sqref="C31">
    <cfRule type="containsText" dxfId="0" priority="31" operator="containsText" text="ДА">
      <formula>NOT(ISERROR(SEARCH(("ДА"),(C31))))</formula>
    </cfRule>
  </conditionalFormatting>
  <conditionalFormatting sqref="C31">
    <cfRule type="containsText" dxfId="3" priority="32" operator="containsText" text="НЕТ">
      <formula>NOT(ISERROR(SEARCH(("НЕТ"),(C31))))</formula>
    </cfRule>
  </conditionalFormatting>
  <conditionalFormatting sqref="C31">
    <cfRule type="containsText" dxfId="4" priority="33" operator="containsText" text="???">
      <formula>NOT(ISERROR(SEARCH(("???"),(C31))))</formula>
    </cfRule>
  </conditionalFormatting>
  <conditionalFormatting sqref="C32">
    <cfRule type="containsText" dxfId="5" priority="34" operator="containsText" text="МФР">
      <formula>NOT(ISERROR(SEARCH(("МФР"),(C32))))</formula>
    </cfRule>
  </conditionalFormatting>
  <conditionalFormatting sqref="C32">
    <cfRule type="containsText" dxfId="6" priority="35" operator="containsText" text="НЕ ПРИМЕНЯЕТСЯ">
      <formula>NOT(ISERROR(SEARCH(("НЕ ПРИМЕНЯЕТСЯ"),(C32))))</formula>
    </cfRule>
  </conditionalFormatting>
  <conditionalFormatting sqref="C32">
    <cfRule type="containsText" dxfId="0" priority="36" operator="containsText" text="ДА">
      <formula>NOT(ISERROR(SEARCH(("ДА"),(C32))))</formula>
    </cfRule>
  </conditionalFormatting>
  <conditionalFormatting sqref="C32">
    <cfRule type="containsText" dxfId="3" priority="37" operator="containsText" text="НЕТ">
      <formula>NOT(ISERROR(SEARCH(("НЕТ"),(C32))))</formula>
    </cfRule>
  </conditionalFormatting>
  <conditionalFormatting sqref="C32">
    <cfRule type="containsText" dxfId="4" priority="38" operator="containsText" text="???">
      <formula>NOT(ISERROR(SEARCH(("???"),(C32))))</formula>
    </cfRule>
  </conditionalFormatting>
  <conditionalFormatting sqref="C33">
    <cfRule type="containsText" dxfId="5" priority="39" operator="containsText" text="МФР">
      <formula>NOT(ISERROR(SEARCH(("МФР"),(C33))))</formula>
    </cfRule>
  </conditionalFormatting>
  <conditionalFormatting sqref="C33">
    <cfRule type="containsText" dxfId="6" priority="40" operator="containsText" text="НЕ ПРИМЕНЯЕТСЯ">
      <formula>NOT(ISERROR(SEARCH(("НЕ ПРИМЕНЯЕТСЯ"),(C33))))</formula>
    </cfRule>
  </conditionalFormatting>
  <conditionalFormatting sqref="C33">
    <cfRule type="containsText" dxfId="0" priority="41" operator="containsText" text="ДА">
      <formula>NOT(ISERROR(SEARCH(("ДА"),(C33))))</formula>
    </cfRule>
  </conditionalFormatting>
  <conditionalFormatting sqref="C33">
    <cfRule type="containsText" dxfId="3" priority="42" operator="containsText" text="НЕТ">
      <formula>NOT(ISERROR(SEARCH(("НЕТ"),(C33))))</formula>
    </cfRule>
  </conditionalFormatting>
  <conditionalFormatting sqref="C33">
    <cfRule type="containsText" dxfId="4" priority="43" operator="containsText" text="???">
      <formula>NOT(ISERROR(SEARCH(("???"),(C33))))</formula>
    </cfRule>
  </conditionalFormatting>
  <conditionalFormatting sqref="C34:C37">
    <cfRule type="containsText" dxfId="5" priority="44" operator="containsText" text="МФР">
      <formula>NOT(ISERROR(SEARCH(("МФР"),(C34))))</formula>
    </cfRule>
  </conditionalFormatting>
  <conditionalFormatting sqref="C34:C37">
    <cfRule type="containsText" dxfId="6" priority="45" operator="containsText" text="НЕ ПРИМЕНЯЕТСЯ">
      <formula>NOT(ISERROR(SEARCH(("НЕ ПРИМЕНЯЕТСЯ"),(C34))))</formula>
    </cfRule>
  </conditionalFormatting>
  <conditionalFormatting sqref="C34:C37">
    <cfRule type="containsText" dxfId="0" priority="46" operator="containsText" text="ДА">
      <formula>NOT(ISERROR(SEARCH(("ДА"),(C34))))</formula>
    </cfRule>
  </conditionalFormatting>
  <conditionalFormatting sqref="C34:C37">
    <cfRule type="containsText" dxfId="3" priority="47" operator="containsText" text="НЕТ">
      <formula>NOT(ISERROR(SEARCH(("НЕТ"),(C34))))</formula>
    </cfRule>
  </conditionalFormatting>
  <conditionalFormatting sqref="C34:C37">
    <cfRule type="containsText" dxfId="4" priority="48" operator="containsText" text="???">
      <formula>NOT(ISERROR(SEARCH(("???"),(C34))))</formula>
    </cfRule>
  </conditionalFormatting>
  <conditionalFormatting sqref="C42">
    <cfRule type="containsText" dxfId="5" priority="49" operator="containsText" text="МФР">
      <formula>NOT(ISERROR(SEARCH(("МФР"),(C42))))</formula>
    </cfRule>
  </conditionalFormatting>
  <conditionalFormatting sqref="C42">
    <cfRule type="containsText" dxfId="6" priority="50" operator="containsText" text="НЕ ПРИМЕНЯЕТСЯ">
      <formula>NOT(ISERROR(SEARCH(("НЕ ПРИМЕНЯЕТСЯ"),(C42))))</formula>
    </cfRule>
  </conditionalFormatting>
  <conditionalFormatting sqref="C42">
    <cfRule type="containsText" dxfId="0" priority="51" operator="containsText" text="ДА">
      <formula>NOT(ISERROR(SEARCH(("ДА"),(C42))))</formula>
    </cfRule>
  </conditionalFormatting>
  <conditionalFormatting sqref="C42">
    <cfRule type="containsText" dxfId="3" priority="52" operator="containsText" text="НЕТ">
      <formula>NOT(ISERROR(SEARCH(("НЕТ"),(C42))))</formula>
    </cfRule>
  </conditionalFormatting>
  <conditionalFormatting sqref="C42">
    <cfRule type="containsText" dxfId="4" priority="53" operator="containsText" text="???">
      <formula>NOT(ISERROR(SEARCH(("???"),(C42))))</formula>
    </cfRule>
  </conditionalFormatting>
  <conditionalFormatting sqref="C43">
    <cfRule type="containsText" dxfId="5" priority="54" operator="containsText" text="МФР">
      <formula>NOT(ISERROR(SEARCH(("МФР"),(C43))))</formula>
    </cfRule>
  </conditionalFormatting>
  <conditionalFormatting sqref="C43">
    <cfRule type="containsText" dxfId="6" priority="55" operator="containsText" text="НЕ ПРИМЕНЯЕТСЯ">
      <formula>NOT(ISERROR(SEARCH(("НЕ ПРИМЕНЯЕТСЯ"),(C43))))</formula>
    </cfRule>
  </conditionalFormatting>
  <conditionalFormatting sqref="C43">
    <cfRule type="containsText" dxfId="0" priority="56" operator="containsText" text="ДА">
      <formula>NOT(ISERROR(SEARCH(("ДА"),(C43))))</formula>
    </cfRule>
  </conditionalFormatting>
  <conditionalFormatting sqref="C43">
    <cfRule type="containsText" dxfId="3" priority="57" operator="containsText" text="НЕТ">
      <formula>NOT(ISERROR(SEARCH(("НЕТ"),(C43))))</formula>
    </cfRule>
  </conditionalFormatting>
  <conditionalFormatting sqref="C43">
    <cfRule type="containsText" dxfId="4" priority="58" operator="containsText" text="???">
      <formula>NOT(ISERROR(SEARCH(("???"),(C43))))</formula>
    </cfRule>
  </conditionalFormatting>
  <conditionalFormatting sqref="C44:C45">
    <cfRule type="containsText" dxfId="5" priority="59" operator="containsText" text="МФР">
      <formula>NOT(ISERROR(SEARCH(("МФР"),(C44))))</formula>
    </cfRule>
  </conditionalFormatting>
  <conditionalFormatting sqref="C44:C45">
    <cfRule type="containsText" dxfId="6" priority="60" operator="containsText" text="НЕ ПРИМЕНЯЕТСЯ">
      <formula>NOT(ISERROR(SEARCH(("НЕ ПРИМЕНЯЕТСЯ"),(C44))))</formula>
    </cfRule>
  </conditionalFormatting>
  <conditionalFormatting sqref="C44:C45">
    <cfRule type="containsText" dxfId="0" priority="61" operator="containsText" text="ДА">
      <formula>NOT(ISERROR(SEARCH(("ДА"),(C44))))</formula>
    </cfRule>
  </conditionalFormatting>
  <conditionalFormatting sqref="C44:C45">
    <cfRule type="containsText" dxfId="3" priority="62" operator="containsText" text="НЕТ">
      <formula>NOT(ISERROR(SEARCH(("НЕТ"),(C44))))</formula>
    </cfRule>
  </conditionalFormatting>
  <conditionalFormatting sqref="C44:C45">
    <cfRule type="containsText" dxfId="4" priority="63" operator="containsText" text="???">
      <formula>NOT(ISERROR(SEARCH(("???"),(C44))))</formula>
    </cfRule>
  </conditionalFormatting>
  <conditionalFormatting sqref="C45:C46">
    <cfRule type="containsText" dxfId="5" priority="64" operator="containsText" text="МФР">
      <formula>NOT(ISERROR(SEARCH(("МФР"),(C45))))</formula>
    </cfRule>
  </conditionalFormatting>
  <conditionalFormatting sqref="C45:C46">
    <cfRule type="containsText" dxfId="6" priority="65" operator="containsText" text="НЕ ПРИМЕНЯЕТСЯ">
      <formula>NOT(ISERROR(SEARCH(("НЕ ПРИМЕНЯЕТСЯ"),(C45))))</formula>
    </cfRule>
  </conditionalFormatting>
  <conditionalFormatting sqref="C45:C46">
    <cfRule type="containsText" dxfId="0" priority="66" operator="containsText" text="ДА">
      <formula>NOT(ISERROR(SEARCH(("ДА"),(C45))))</formula>
    </cfRule>
  </conditionalFormatting>
  <conditionalFormatting sqref="C45:C46">
    <cfRule type="containsText" dxfId="3" priority="67" operator="containsText" text="НЕТ">
      <formula>NOT(ISERROR(SEARCH(("НЕТ"),(C45))))</formula>
    </cfRule>
  </conditionalFormatting>
  <conditionalFormatting sqref="C45:C46">
    <cfRule type="containsText" dxfId="4" priority="68" operator="containsText" text="???">
      <formula>NOT(ISERROR(SEARCH(("???"),(C45))))</formula>
    </cfRule>
  </conditionalFormatting>
  <conditionalFormatting sqref="C47">
    <cfRule type="containsText" dxfId="5" priority="69" operator="containsText" text="МФР">
      <formula>NOT(ISERROR(SEARCH(("МФР"),(C47))))</formula>
    </cfRule>
  </conditionalFormatting>
  <conditionalFormatting sqref="C47">
    <cfRule type="containsText" dxfId="6" priority="70" operator="containsText" text="НЕ ПРИМЕНЯЕТСЯ">
      <formula>NOT(ISERROR(SEARCH(("НЕ ПРИМЕНЯЕТСЯ"),(C47))))</formula>
    </cfRule>
  </conditionalFormatting>
  <conditionalFormatting sqref="C47">
    <cfRule type="containsText" dxfId="0" priority="71" operator="containsText" text="ДА">
      <formula>NOT(ISERROR(SEARCH(("ДА"),(C47))))</formula>
    </cfRule>
  </conditionalFormatting>
  <conditionalFormatting sqref="C47">
    <cfRule type="containsText" dxfId="3" priority="72" operator="containsText" text="НЕТ">
      <formula>NOT(ISERROR(SEARCH(("НЕТ"),(C47))))</formula>
    </cfRule>
  </conditionalFormatting>
  <conditionalFormatting sqref="C47">
    <cfRule type="containsText" dxfId="4" priority="73" operator="containsText" text="???">
      <formula>NOT(ISERROR(SEARCH(("???"),(C47))))</formula>
    </cfRule>
  </conditionalFormatting>
  <conditionalFormatting sqref="C48">
    <cfRule type="containsText" dxfId="5" priority="74" operator="containsText" text="МФР">
      <formula>NOT(ISERROR(SEARCH(("МФР"),(C48))))</formula>
    </cfRule>
  </conditionalFormatting>
  <conditionalFormatting sqref="C48">
    <cfRule type="containsText" dxfId="6" priority="75" operator="containsText" text="НЕ ПРИМЕНЯЕТСЯ">
      <formula>NOT(ISERROR(SEARCH(("НЕ ПРИМЕНЯЕТСЯ"),(C48))))</formula>
    </cfRule>
  </conditionalFormatting>
  <conditionalFormatting sqref="C48">
    <cfRule type="containsText" dxfId="0" priority="76" operator="containsText" text="ДА">
      <formula>NOT(ISERROR(SEARCH(("ДА"),(C48))))</formula>
    </cfRule>
  </conditionalFormatting>
  <conditionalFormatting sqref="C48">
    <cfRule type="containsText" dxfId="3" priority="77" operator="containsText" text="НЕТ">
      <formula>NOT(ISERROR(SEARCH(("НЕТ"),(C48))))</formula>
    </cfRule>
  </conditionalFormatting>
  <conditionalFormatting sqref="C48">
    <cfRule type="containsText" dxfId="4" priority="78" operator="containsText" text="???">
      <formula>NOT(ISERROR(SEARCH(("???"),(C48))))</formula>
    </cfRule>
  </conditionalFormatting>
  <conditionalFormatting sqref="C49">
    <cfRule type="containsText" dxfId="5" priority="79" operator="containsText" text="МФР">
      <formula>NOT(ISERROR(SEARCH(("МФР"),(C49))))</formula>
    </cfRule>
  </conditionalFormatting>
  <conditionalFormatting sqref="C49">
    <cfRule type="containsText" dxfId="6" priority="80" operator="containsText" text="НЕ ПРИМЕНЯЕТСЯ">
      <formula>NOT(ISERROR(SEARCH(("НЕ ПРИМЕНЯЕТСЯ"),(C49))))</formula>
    </cfRule>
  </conditionalFormatting>
  <conditionalFormatting sqref="C49">
    <cfRule type="containsText" dxfId="0" priority="81" operator="containsText" text="ДА">
      <formula>NOT(ISERROR(SEARCH(("ДА"),(C49))))</formula>
    </cfRule>
  </conditionalFormatting>
  <conditionalFormatting sqref="C49">
    <cfRule type="containsText" dxfId="3" priority="82" operator="containsText" text="НЕТ">
      <formula>NOT(ISERROR(SEARCH(("НЕТ"),(C49))))</formula>
    </cfRule>
  </conditionalFormatting>
  <conditionalFormatting sqref="C49">
    <cfRule type="containsText" dxfId="4" priority="83" operator="containsText" text="???">
      <formula>NOT(ISERROR(SEARCH(("???"),(C49))))</formula>
    </cfRule>
  </conditionalFormatting>
  <conditionalFormatting sqref="C51">
    <cfRule type="containsText" dxfId="5" priority="84" operator="containsText" text="МФР">
      <formula>NOT(ISERROR(SEARCH(("МФР"),(C51))))</formula>
    </cfRule>
  </conditionalFormatting>
  <conditionalFormatting sqref="C51">
    <cfRule type="containsText" dxfId="6" priority="85" operator="containsText" text="НЕ ПРИМЕНЯЕТСЯ">
      <formula>NOT(ISERROR(SEARCH(("НЕ ПРИМЕНЯЕТСЯ"),(C51))))</formula>
    </cfRule>
  </conditionalFormatting>
  <conditionalFormatting sqref="C51">
    <cfRule type="containsText" dxfId="0" priority="86" operator="containsText" text="ДА">
      <formula>NOT(ISERROR(SEARCH(("ДА"),(C51))))</formula>
    </cfRule>
  </conditionalFormatting>
  <conditionalFormatting sqref="C51">
    <cfRule type="containsText" dxfId="3" priority="87" operator="containsText" text="НЕТ">
      <formula>NOT(ISERROR(SEARCH(("НЕТ"),(C51))))</formula>
    </cfRule>
  </conditionalFormatting>
  <conditionalFormatting sqref="C51">
    <cfRule type="containsText" dxfId="4" priority="88" operator="containsText" text="???">
      <formula>NOT(ISERROR(SEARCH(("???"),(C51))))</formula>
    </cfRule>
  </conditionalFormatting>
  <conditionalFormatting sqref="C52">
    <cfRule type="containsText" dxfId="5" priority="89" operator="containsText" text="МФР">
      <formula>NOT(ISERROR(SEARCH(("МФР"),(C52))))</formula>
    </cfRule>
  </conditionalFormatting>
  <conditionalFormatting sqref="C52">
    <cfRule type="containsText" dxfId="6" priority="90" operator="containsText" text="НЕ ПРИМЕНЯЕТСЯ">
      <formula>NOT(ISERROR(SEARCH(("НЕ ПРИМЕНЯЕТСЯ"),(C52))))</formula>
    </cfRule>
  </conditionalFormatting>
  <conditionalFormatting sqref="C52">
    <cfRule type="containsText" dxfId="0" priority="91" operator="containsText" text="ДА">
      <formula>NOT(ISERROR(SEARCH(("ДА"),(C52))))</formula>
    </cfRule>
  </conditionalFormatting>
  <conditionalFormatting sqref="C52">
    <cfRule type="containsText" dxfId="3" priority="92" operator="containsText" text="НЕТ">
      <formula>NOT(ISERROR(SEARCH(("НЕТ"),(C52))))</formula>
    </cfRule>
  </conditionalFormatting>
  <conditionalFormatting sqref="C52">
    <cfRule type="containsText" dxfId="4" priority="93" operator="containsText" text="???">
      <formula>NOT(ISERROR(SEARCH(("???"),(C52))))</formula>
    </cfRule>
  </conditionalFormatting>
  <conditionalFormatting sqref="C54:C55 C57:C58">
    <cfRule type="containsText" dxfId="5" priority="94" operator="containsText" text="МФР">
      <formula>NOT(ISERROR(SEARCH(("МФР"),(C54))))</formula>
    </cfRule>
  </conditionalFormatting>
  <conditionalFormatting sqref="C54:C55 C57:C58">
    <cfRule type="containsText" dxfId="6" priority="95" operator="containsText" text="НЕ ПРИМЕНЯЕТСЯ">
      <formula>NOT(ISERROR(SEARCH(("НЕ ПРИМЕНЯЕТСЯ"),(C54))))</formula>
    </cfRule>
  </conditionalFormatting>
  <conditionalFormatting sqref="C54:C55 C57:C58">
    <cfRule type="containsText" dxfId="0" priority="96" operator="containsText" text="ДА">
      <formula>NOT(ISERROR(SEARCH(("ДА"),(C54))))</formula>
    </cfRule>
  </conditionalFormatting>
  <conditionalFormatting sqref="C54:C55 C57:C58">
    <cfRule type="containsText" dxfId="3" priority="97" operator="containsText" text="НЕТ">
      <formula>NOT(ISERROR(SEARCH(("НЕТ"),(C54))))</formula>
    </cfRule>
  </conditionalFormatting>
  <conditionalFormatting sqref="C54:C55 C57:C58">
    <cfRule type="containsText" dxfId="4" priority="98" operator="containsText" text="???">
      <formula>NOT(ISERROR(SEARCH(("???"),(C54))))</formula>
    </cfRule>
  </conditionalFormatting>
  <conditionalFormatting sqref="C56">
    <cfRule type="containsText" dxfId="5" priority="99" operator="containsText" text="МФР">
      <formula>NOT(ISERROR(SEARCH(("МФР"),(C56))))</formula>
    </cfRule>
  </conditionalFormatting>
  <conditionalFormatting sqref="C56">
    <cfRule type="containsText" dxfId="6" priority="100" operator="containsText" text="НЕ ПРИМЕНЯЕТСЯ">
      <formula>NOT(ISERROR(SEARCH(("НЕ ПРИМЕНЯЕТСЯ"),(C56))))</formula>
    </cfRule>
  </conditionalFormatting>
  <conditionalFormatting sqref="C56">
    <cfRule type="containsText" dxfId="0" priority="101" operator="containsText" text="ДА">
      <formula>NOT(ISERROR(SEARCH(("ДА"),(C56))))</formula>
    </cfRule>
  </conditionalFormatting>
  <conditionalFormatting sqref="C56">
    <cfRule type="containsText" dxfId="3" priority="102" operator="containsText" text="НЕТ">
      <formula>NOT(ISERROR(SEARCH(("НЕТ"),(C56))))</formula>
    </cfRule>
  </conditionalFormatting>
  <conditionalFormatting sqref="C56">
    <cfRule type="containsText" dxfId="4" priority="103" operator="containsText" text="???">
      <formula>NOT(ISERROR(SEARCH(("???"),(C56))))</formula>
    </cfRule>
  </conditionalFormatting>
  <conditionalFormatting sqref="C57:C60">
    <cfRule type="containsText" dxfId="5" priority="104" operator="containsText" text="МФР">
      <formula>NOT(ISERROR(SEARCH(("МФР"),(C57))))</formula>
    </cfRule>
  </conditionalFormatting>
  <conditionalFormatting sqref="C57:C60">
    <cfRule type="containsText" dxfId="6" priority="105" operator="containsText" text="НЕ ПРИМЕНЯЕТСЯ">
      <formula>NOT(ISERROR(SEARCH(("НЕ ПРИМЕНЯЕТСЯ"),(C57))))</formula>
    </cfRule>
  </conditionalFormatting>
  <conditionalFormatting sqref="C57:C60">
    <cfRule type="containsText" dxfId="0" priority="106" operator="containsText" text="ДА">
      <formula>NOT(ISERROR(SEARCH(("ДА"),(C57))))</formula>
    </cfRule>
  </conditionalFormatting>
  <conditionalFormatting sqref="C57:C60">
    <cfRule type="containsText" dxfId="3" priority="107" operator="containsText" text="НЕТ">
      <formula>NOT(ISERROR(SEARCH(("НЕТ"),(C57))))</formula>
    </cfRule>
  </conditionalFormatting>
  <conditionalFormatting sqref="C57:C60">
    <cfRule type="containsText" dxfId="4" priority="108" operator="containsText" text="???">
      <formula>NOT(ISERROR(SEARCH(("???"),(C57))))</formula>
    </cfRule>
  </conditionalFormatting>
  <conditionalFormatting sqref="C62:C63">
    <cfRule type="containsText" dxfId="5" priority="109" operator="containsText" text="МФР">
      <formula>NOT(ISERROR(SEARCH(("МФР"),(C62))))</formula>
    </cfRule>
  </conditionalFormatting>
  <conditionalFormatting sqref="C62:C63">
    <cfRule type="containsText" dxfId="6" priority="110" operator="containsText" text="НЕ ПРИМЕНЯЕТСЯ">
      <formula>NOT(ISERROR(SEARCH(("НЕ ПРИМЕНЯЕТСЯ"),(C62))))</formula>
    </cfRule>
  </conditionalFormatting>
  <conditionalFormatting sqref="C62:C63">
    <cfRule type="containsText" dxfId="0" priority="111" operator="containsText" text="ДА">
      <formula>NOT(ISERROR(SEARCH(("ДА"),(C62))))</formula>
    </cfRule>
  </conditionalFormatting>
  <conditionalFormatting sqref="C62:C63">
    <cfRule type="containsText" dxfId="3" priority="112" operator="containsText" text="НЕТ">
      <formula>NOT(ISERROR(SEARCH(("НЕТ"),(C62))))</formula>
    </cfRule>
  </conditionalFormatting>
  <conditionalFormatting sqref="C62:C63">
    <cfRule type="containsText" dxfId="4" priority="113" operator="containsText" text="???">
      <formula>NOT(ISERROR(SEARCH(("???"),(C62))))</formula>
    </cfRule>
  </conditionalFormatting>
  <conditionalFormatting sqref="C71:C75 C77:C81 C83:C88">
    <cfRule type="containsText" dxfId="5" priority="114" operator="containsText" text="МФР">
      <formula>NOT(ISERROR(SEARCH(("МФР"),(C71))))</formula>
    </cfRule>
  </conditionalFormatting>
  <conditionalFormatting sqref="C71:C75 C77:C81 C83:C88">
    <cfRule type="containsText" dxfId="6" priority="115" operator="containsText" text="НЕ ПРИМЕНЯЕТСЯ">
      <formula>NOT(ISERROR(SEARCH(("НЕ ПРИМЕНЯЕТСЯ"),(C71))))</formula>
    </cfRule>
  </conditionalFormatting>
  <conditionalFormatting sqref="C71:C75 C77:C81 C83:C88">
    <cfRule type="containsText" dxfId="0" priority="116" operator="containsText" text="ДА">
      <formula>NOT(ISERROR(SEARCH(("ДА"),(C71))))</formula>
    </cfRule>
  </conditionalFormatting>
  <conditionalFormatting sqref="C71:C75 C77:C81 C83:C88">
    <cfRule type="containsText" dxfId="3" priority="117" operator="containsText" text="НЕТ">
      <formula>NOT(ISERROR(SEARCH(("НЕТ"),(C71))))</formula>
    </cfRule>
  </conditionalFormatting>
  <conditionalFormatting sqref="C71:C75 C77:C81 C83:C88">
    <cfRule type="containsText" dxfId="4" priority="118" operator="containsText" text="???">
      <formula>NOT(ISERROR(SEARCH(("???"),(C71))))</formula>
    </cfRule>
  </conditionalFormatting>
  <conditionalFormatting sqref="C71:C75 C77:C81 C83:C88">
    <cfRule type="containsText" dxfId="5" priority="119" operator="containsText" text="МФР">
      <formula>NOT(ISERROR(SEARCH(("МФР"),(C71))))</formula>
    </cfRule>
  </conditionalFormatting>
  <conditionalFormatting sqref="C71:C75 C77:C81 C83:C88">
    <cfRule type="containsText" dxfId="6" priority="120" operator="containsText" text="НЕ ПРИМЕНЯЕТСЯ">
      <formula>NOT(ISERROR(SEARCH(("НЕ ПРИМЕНЯЕТСЯ"),(C71))))</formula>
    </cfRule>
  </conditionalFormatting>
  <conditionalFormatting sqref="C71:C75 C77:C81 C83:C88">
    <cfRule type="containsText" dxfId="0" priority="121" operator="containsText" text="ДА">
      <formula>NOT(ISERROR(SEARCH(("ДА"),(C71))))</formula>
    </cfRule>
  </conditionalFormatting>
  <conditionalFormatting sqref="C71:C75 C77:C81 C83:C88">
    <cfRule type="containsText" dxfId="3" priority="122" operator="containsText" text="НЕТ">
      <formula>NOT(ISERROR(SEARCH(("НЕТ"),(C71))))</formula>
    </cfRule>
  </conditionalFormatting>
  <conditionalFormatting sqref="C71:C75 C77:C81 C83:C88">
    <cfRule type="containsText" dxfId="4" priority="123" operator="containsText" text="???">
      <formula>NOT(ISERROR(SEARCH(("???"),(C71))))</formula>
    </cfRule>
  </conditionalFormatting>
  <conditionalFormatting sqref="C89">
    <cfRule type="containsText" dxfId="5" priority="124" operator="containsText" text="МФР">
      <formula>NOT(ISERROR(SEARCH(("МФР"),(C89))))</formula>
    </cfRule>
  </conditionalFormatting>
  <conditionalFormatting sqref="C89">
    <cfRule type="containsText" dxfId="6" priority="125" operator="containsText" text="НЕ ПРИМЕНЯЕТСЯ">
      <formula>NOT(ISERROR(SEARCH(("НЕ ПРИМЕНЯЕТСЯ"),(C89))))</formula>
    </cfRule>
  </conditionalFormatting>
  <conditionalFormatting sqref="C89">
    <cfRule type="containsText" dxfId="0" priority="126" operator="containsText" text="ДА">
      <formula>NOT(ISERROR(SEARCH(("ДА"),(C89))))</formula>
    </cfRule>
  </conditionalFormatting>
  <conditionalFormatting sqref="C89">
    <cfRule type="containsText" dxfId="3" priority="127" operator="containsText" text="НЕТ">
      <formula>NOT(ISERROR(SEARCH(("НЕТ"),(C89))))</formula>
    </cfRule>
  </conditionalFormatting>
  <conditionalFormatting sqref="C89">
    <cfRule type="containsText" dxfId="4" priority="128" operator="containsText" text="???">
      <formula>NOT(ISERROR(SEARCH(("???"),(C89))))</formula>
    </cfRule>
  </conditionalFormatting>
  <conditionalFormatting sqref="C90:C91">
    <cfRule type="containsText" dxfId="5" priority="129" operator="containsText" text="МФР">
      <formula>NOT(ISERROR(SEARCH(("МФР"),(C90))))</formula>
    </cfRule>
  </conditionalFormatting>
  <conditionalFormatting sqref="C90:C91">
    <cfRule type="containsText" dxfId="6" priority="130" operator="containsText" text="НЕ ПРИМЕНЯЕТСЯ">
      <formula>NOT(ISERROR(SEARCH(("НЕ ПРИМЕНЯЕТСЯ"),(C90))))</formula>
    </cfRule>
  </conditionalFormatting>
  <conditionalFormatting sqref="C90:C91">
    <cfRule type="containsText" dxfId="0" priority="131" operator="containsText" text="ДА">
      <formula>NOT(ISERROR(SEARCH(("ДА"),(C90))))</formula>
    </cfRule>
  </conditionalFormatting>
  <conditionalFormatting sqref="C90:C91">
    <cfRule type="containsText" dxfId="3" priority="132" operator="containsText" text="НЕТ">
      <formula>NOT(ISERROR(SEARCH(("НЕТ"),(C90))))</formula>
    </cfRule>
  </conditionalFormatting>
  <conditionalFormatting sqref="C90:C91">
    <cfRule type="containsText" dxfId="4" priority="133" operator="containsText" text="???">
      <formula>NOT(ISERROR(SEARCH(("???"),(C90))))</formula>
    </cfRule>
  </conditionalFormatting>
  <conditionalFormatting sqref="C111 C113:C115">
    <cfRule type="containsText" dxfId="5" priority="134" operator="containsText" text="МФР">
      <formula>NOT(ISERROR(SEARCH(("МФР"),(C111))))</formula>
    </cfRule>
  </conditionalFormatting>
  <conditionalFormatting sqref="C111 C113:C115">
    <cfRule type="containsText" dxfId="6" priority="135" operator="containsText" text="НЕ ПРИМЕНЯЕТСЯ">
      <formula>NOT(ISERROR(SEARCH(("НЕ ПРИМЕНЯЕТСЯ"),(C111))))</formula>
    </cfRule>
  </conditionalFormatting>
  <conditionalFormatting sqref="C111 C113:C115">
    <cfRule type="containsText" dxfId="0" priority="136" operator="containsText" text="ДА">
      <formula>NOT(ISERROR(SEARCH(("ДА"),(C111))))</formula>
    </cfRule>
  </conditionalFormatting>
  <conditionalFormatting sqref="C111 C113:C115">
    <cfRule type="containsText" dxfId="3" priority="137" operator="containsText" text="НЕТ">
      <formula>NOT(ISERROR(SEARCH(("НЕТ"),(C111))))</formula>
    </cfRule>
  </conditionalFormatting>
  <conditionalFormatting sqref="C111 C113:C115">
    <cfRule type="containsText" dxfId="4" priority="138" operator="containsText" text="???">
      <formula>NOT(ISERROR(SEARCH(("???"),(C111))))</formula>
    </cfRule>
  </conditionalFormatting>
  <conditionalFormatting sqref="C111 C113:C116">
    <cfRule type="containsText" dxfId="5" priority="139" operator="containsText" text="МФР">
      <formula>NOT(ISERROR(SEARCH(("МФР"),(C111))))</formula>
    </cfRule>
  </conditionalFormatting>
  <conditionalFormatting sqref="C111 C113:C116">
    <cfRule type="containsText" dxfId="6" priority="140" operator="containsText" text="НЕ ПРИМЕНЯЕТСЯ">
      <formula>NOT(ISERROR(SEARCH(("НЕ ПРИМЕНЯЕТСЯ"),(C111))))</formula>
    </cfRule>
  </conditionalFormatting>
  <conditionalFormatting sqref="C111 C113:C116">
    <cfRule type="containsText" dxfId="0" priority="141" operator="containsText" text="ДА">
      <formula>NOT(ISERROR(SEARCH(("ДА"),(C111))))</formula>
    </cfRule>
  </conditionalFormatting>
  <conditionalFormatting sqref="C111 C113:C116">
    <cfRule type="containsText" dxfId="3" priority="142" operator="containsText" text="НЕТ">
      <formula>NOT(ISERROR(SEARCH(("НЕТ"),(C111))))</formula>
    </cfRule>
  </conditionalFormatting>
  <conditionalFormatting sqref="C111 C113:C116">
    <cfRule type="containsText" dxfId="4" priority="143" operator="containsText" text="???">
      <formula>NOT(ISERROR(SEARCH(("???"),(C111))))</formula>
    </cfRule>
  </conditionalFormatting>
  <conditionalFormatting sqref="C118:C120">
    <cfRule type="containsText" dxfId="5" priority="144" operator="containsText" text="МФР">
      <formula>NOT(ISERROR(SEARCH(("МФР"),(C118))))</formula>
    </cfRule>
  </conditionalFormatting>
  <conditionalFormatting sqref="C118:C120">
    <cfRule type="containsText" dxfId="6" priority="145" operator="containsText" text="НЕ ПРИМЕНЯЕТСЯ">
      <formula>NOT(ISERROR(SEARCH(("НЕ ПРИМЕНЯЕТСЯ"),(C118))))</formula>
    </cfRule>
  </conditionalFormatting>
  <conditionalFormatting sqref="C118:C120">
    <cfRule type="containsText" dxfId="0" priority="146" operator="containsText" text="ДА">
      <formula>NOT(ISERROR(SEARCH(("ДА"),(C118))))</formula>
    </cfRule>
  </conditionalFormatting>
  <conditionalFormatting sqref="C118:C120">
    <cfRule type="containsText" dxfId="3" priority="147" operator="containsText" text="НЕТ">
      <formula>NOT(ISERROR(SEARCH(("НЕТ"),(C118))))</formula>
    </cfRule>
  </conditionalFormatting>
  <conditionalFormatting sqref="C118:C120">
    <cfRule type="containsText" dxfId="4" priority="148" operator="containsText" text="???">
      <formula>NOT(ISERROR(SEARCH(("???"),(C118))))</formula>
    </cfRule>
  </conditionalFormatting>
  <conditionalFormatting sqref="C121:C123">
    <cfRule type="containsText" dxfId="5" priority="149" operator="containsText" text="МФР">
      <formula>NOT(ISERROR(SEARCH(("МФР"),(C121))))</formula>
    </cfRule>
  </conditionalFormatting>
  <conditionalFormatting sqref="C121:C123">
    <cfRule type="containsText" dxfId="6" priority="150" operator="containsText" text="НЕ ПРИМЕНЯЕТСЯ">
      <formula>NOT(ISERROR(SEARCH(("НЕ ПРИМЕНЯЕТСЯ"),(C121))))</formula>
    </cfRule>
  </conditionalFormatting>
  <conditionalFormatting sqref="C121:C123">
    <cfRule type="containsText" dxfId="0" priority="151" operator="containsText" text="ДА">
      <formula>NOT(ISERROR(SEARCH(("ДА"),(C121))))</formula>
    </cfRule>
  </conditionalFormatting>
  <conditionalFormatting sqref="C121:C123">
    <cfRule type="containsText" dxfId="3" priority="152" operator="containsText" text="НЕТ">
      <formula>NOT(ISERROR(SEARCH(("НЕТ"),(C121))))</formula>
    </cfRule>
  </conditionalFormatting>
  <conditionalFormatting sqref="C121:C123">
    <cfRule type="containsText" dxfId="4" priority="153" operator="containsText" text="???">
      <formula>NOT(ISERROR(SEARCH(("???"),(C121))))</formula>
    </cfRule>
  </conditionalFormatting>
  <conditionalFormatting sqref="C123:C124">
    <cfRule type="containsText" dxfId="5" priority="154" operator="containsText" text="МФР">
      <formula>NOT(ISERROR(SEARCH(("МФР"),(C123))))</formula>
    </cfRule>
  </conditionalFormatting>
  <conditionalFormatting sqref="C123:C124">
    <cfRule type="containsText" dxfId="6" priority="155" operator="containsText" text="НЕ ПРИМЕНЯЕТСЯ">
      <formula>NOT(ISERROR(SEARCH(("НЕ ПРИМЕНЯЕТСЯ"),(C123))))</formula>
    </cfRule>
  </conditionalFormatting>
  <conditionalFormatting sqref="C123:C124">
    <cfRule type="containsText" dxfId="0" priority="156" operator="containsText" text="ДА">
      <formula>NOT(ISERROR(SEARCH(("ДА"),(C123))))</formula>
    </cfRule>
  </conditionalFormatting>
  <conditionalFormatting sqref="C123:C124">
    <cfRule type="containsText" dxfId="3" priority="157" operator="containsText" text="НЕТ">
      <formula>NOT(ISERROR(SEARCH(("НЕТ"),(C123))))</formula>
    </cfRule>
  </conditionalFormatting>
  <conditionalFormatting sqref="C123:C124">
    <cfRule type="containsText" dxfId="4" priority="158" operator="containsText" text="???">
      <formula>NOT(ISERROR(SEARCH(("???"),(C123))))</formula>
    </cfRule>
  </conditionalFormatting>
  <conditionalFormatting sqref="C125:C126">
    <cfRule type="containsText" dxfId="5" priority="159" operator="containsText" text="МФР">
      <formula>NOT(ISERROR(SEARCH(("МФР"),(C125))))</formula>
    </cfRule>
  </conditionalFormatting>
  <conditionalFormatting sqref="C125:C126">
    <cfRule type="containsText" dxfId="6" priority="160" operator="containsText" text="НЕ ПРИМЕНЯЕТСЯ">
      <formula>NOT(ISERROR(SEARCH(("НЕ ПРИМЕНЯЕТСЯ"),(C125))))</formula>
    </cfRule>
  </conditionalFormatting>
  <conditionalFormatting sqref="C125:C126">
    <cfRule type="containsText" dxfId="0" priority="161" operator="containsText" text="ДА">
      <formula>NOT(ISERROR(SEARCH(("ДА"),(C125))))</formula>
    </cfRule>
  </conditionalFormatting>
  <conditionalFormatting sqref="C125:C126">
    <cfRule type="containsText" dxfId="3" priority="162" operator="containsText" text="НЕТ">
      <formula>NOT(ISERROR(SEARCH(("НЕТ"),(C125))))</formula>
    </cfRule>
  </conditionalFormatting>
  <conditionalFormatting sqref="C125:C126">
    <cfRule type="containsText" dxfId="4" priority="163" operator="containsText" text="???">
      <formula>NOT(ISERROR(SEARCH(("???"),(C125))))</formula>
    </cfRule>
  </conditionalFormatting>
  <conditionalFormatting sqref="C126:C127">
    <cfRule type="containsText" dxfId="5" priority="164" operator="containsText" text="МФР">
      <formula>NOT(ISERROR(SEARCH(("МФР"),(C126))))</formula>
    </cfRule>
  </conditionalFormatting>
  <conditionalFormatting sqref="C126:C127">
    <cfRule type="containsText" dxfId="6" priority="165" operator="containsText" text="НЕ ПРИМЕНЯЕТСЯ">
      <formula>NOT(ISERROR(SEARCH(("НЕ ПРИМЕНЯЕТСЯ"),(C126))))</formula>
    </cfRule>
  </conditionalFormatting>
  <conditionalFormatting sqref="C126:C127">
    <cfRule type="containsText" dxfId="0" priority="166" operator="containsText" text="ДА">
      <formula>NOT(ISERROR(SEARCH(("ДА"),(C126))))</formula>
    </cfRule>
  </conditionalFormatting>
  <conditionalFormatting sqref="C126:C127">
    <cfRule type="containsText" dxfId="3" priority="167" operator="containsText" text="НЕТ">
      <formula>NOT(ISERROR(SEARCH(("НЕТ"),(C126))))</formula>
    </cfRule>
  </conditionalFormatting>
  <conditionalFormatting sqref="C126:C127">
    <cfRule type="containsText" dxfId="4" priority="168" operator="containsText" text="???">
      <formula>NOT(ISERROR(SEARCH(("???"),(C126))))</formula>
    </cfRule>
  </conditionalFormatting>
  <conditionalFormatting sqref="C128">
    <cfRule type="containsText" dxfId="5" priority="169" operator="containsText" text="МФР">
      <formula>NOT(ISERROR(SEARCH(("МФР"),(C128))))</formula>
    </cfRule>
  </conditionalFormatting>
  <conditionalFormatting sqref="C128">
    <cfRule type="containsText" dxfId="6" priority="170" operator="containsText" text="НЕ ПРИМЕНЯЕТСЯ">
      <formula>NOT(ISERROR(SEARCH(("НЕ ПРИМЕНЯЕТСЯ"),(C128))))</formula>
    </cfRule>
  </conditionalFormatting>
  <conditionalFormatting sqref="C128">
    <cfRule type="containsText" dxfId="0" priority="171" operator="containsText" text="ДА">
      <formula>NOT(ISERROR(SEARCH(("ДА"),(C128))))</formula>
    </cfRule>
  </conditionalFormatting>
  <conditionalFormatting sqref="C128">
    <cfRule type="containsText" dxfId="3" priority="172" operator="containsText" text="НЕТ">
      <formula>NOT(ISERROR(SEARCH(("НЕТ"),(C128))))</formula>
    </cfRule>
  </conditionalFormatting>
  <conditionalFormatting sqref="C128">
    <cfRule type="containsText" dxfId="4" priority="173" operator="containsText" text="???">
      <formula>NOT(ISERROR(SEARCH(("???"),(C128))))</formula>
    </cfRule>
  </conditionalFormatting>
  <conditionalFormatting sqref="C129">
    <cfRule type="containsText" dxfId="5" priority="174" operator="containsText" text="МФР">
      <formula>NOT(ISERROR(SEARCH(("МФР"),(C129))))</formula>
    </cfRule>
  </conditionalFormatting>
  <conditionalFormatting sqref="C129">
    <cfRule type="containsText" dxfId="6" priority="175" operator="containsText" text="НЕ ПРИМЕНЯЕТСЯ">
      <formula>NOT(ISERROR(SEARCH(("НЕ ПРИМЕНЯЕТСЯ"),(C129))))</formula>
    </cfRule>
  </conditionalFormatting>
  <conditionalFormatting sqref="C129">
    <cfRule type="containsText" dxfId="0" priority="176" operator="containsText" text="ДА">
      <formula>NOT(ISERROR(SEARCH(("ДА"),(C129))))</formula>
    </cfRule>
  </conditionalFormatting>
  <conditionalFormatting sqref="C129">
    <cfRule type="containsText" dxfId="3" priority="177" operator="containsText" text="НЕТ">
      <formula>NOT(ISERROR(SEARCH(("НЕТ"),(C129))))</formula>
    </cfRule>
  </conditionalFormatting>
  <conditionalFormatting sqref="C129">
    <cfRule type="containsText" dxfId="4" priority="178" operator="containsText" text="???">
      <formula>NOT(ISERROR(SEARCH(("???"),(C129))))</formula>
    </cfRule>
  </conditionalFormatting>
  <conditionalFormatting sqref="C130">
    <cfRule type="containsText" dxfId="5" priority="179" operator="containsText" text="МФР">
      <formula>NOT(ISERROR(SEARCH(("МФР"),(C130))))</formula>
    </cfRule>
  </conditionalFormatting>
  <conditionalFormatting sqref="C130">
    <cfRule type="containsText" dxfId="6" priority="180" operator="containsText" text="НЕ ПРИМЕНЯЕТСЯ">
      <formula>NOT(ISERROR(SEARCH(("НЕ ПРИМЕНЯЕТСЯ"),(C130))))</formula>
    </cfRule>
  </conditionalFormatting>
  <conditionalFormatting sqref="C130">
    <cfRule type="containsText" dxfId="0" priority="181" operator="containsText" text="ДА">
      <formula>NOT(ISERROR(SEARCH(("ДА"),(C130))))</formula>
    </cfRule>
  </conditionalFormatting>
  <conditionalFormatting sqref="C130">
    <cfRule type="containsText" dxfId="3" priority="182" operator="containsText" text="НЕТ">
      <formula>NOT(ISERROR(SEARCH(("НЕТ"),(C130))))</formula>
    </cfRule>
  </conditionalFormatting>
  <conditionalFormatting sqref="C130">
    <cfRule type="containsText" dxfId="4" priority="183" operator="containsText" text="???">
      <formula>NOT(ISERROR(SEARCH(("???"),(C130))))</formula>
    </cfRule>
  </conditionalFormatting>
  <conditionalFormatting sqref="C131:C132">
    <cfRule type="containsText" dxfId="5" priority="184" operator="containsText" text="МФР">
      <formula>NOT(ISERROR(SEARCH(("МФР"),(C131))))</formula>
    </cfRule>
  </conditionalFormatting>
  <conditionalFormatting sqref="C131:C132">
    <cfRule type="containsText" dxfId="6" priority="185" operator="containsText" text="НЕ ПРИМЕНЯЕТСЯ">
      <formula>NOT(ISERROR(SEARCH(("НЕ ПРИМЕНЯЕТСЯ"),(C131))))</formula>
    </cfRule>
  </conditionalFormatting>
  <conditionalFormatting sqref="C131:C132">
    <cfRule type="containsText" dxfId="0" priority="186" operator="containsText" text="ДА">
      <formula>NOT(ISERROR(SEARCH(("ДА"),(C131))))</formula>
    </cfRule>
  </conditionalFormatting>
  <conditionalFormatting sqref="C131:C132">
    <cfRule type="containsText" dxfId="3" priority="187" operator="containsText" text="НЕТ">
      <formula>NOT(ISERROR(SEARCH(("НЕТ"),(C131))))</formula>
    </cfRule>
  </conditionalFormatting>
  <conditionalFormatting sqref="C131:C132">
    <cfRule type="containsText" dxfId="4" priority="188" operator="containsText" text="???">
      <formula>NOT(ISERROR(SEARCH(("???"),(C131))))</formula>
    </cfRule>
  </conditionalFormatting>
  <conditionalFormatting sqref="C132:C133">
    <cfRule type="containsText" dxfId="5" priority="189" operator="containsText" text="МФР">
      <formula>NOT(ISERROR(SEARCH(("МФР"),(C132))))</formula>
    </cfRule>
  </conditionalFormatting>
  <conditionalFormatting sqref="C132:C133">
    <cfRule type="containsText" dxfId="6" priority="190" operator="containsText" text="НЕ ПРИМЕНЯЕТСЯ">
      <formula>NOT(ISERROR(SEARCH(("НЕ ПРИМЕНЯЕТСЯ"),(C132))))</formula>
    </cfRule>
  </conditionalFormatting>
  <conditionalFormatting sqref="C132:C133">
    <cfRule type="containsText" dxfId="0" priority="191" operator="containsText" text="ДА">
      <formula>NOT(ISERROR(SEARCH(("ДА"),(C132))))</formula>
    </cfRule>
  </conditionalFormatting>
  <conditionalFormatting sqref="C132:C133">
    <cfRule type="containsText" dxfId="3" priority="192" operator="containsText" text="НЕТ">
      <formula>NOT(ISERROR(SEARCH(("НЕТ"),(C132))))</formula>
    </cfRule>
  </conditionalFormatting>
  <conditionalFormatting sqref="C132:C133">
    <cfRule type="containsText" dxfId="4" priority="193" operator="containsText" text="???">
      <formula>NOT(ISERROR(SEARCH(("???"),(C132))))</formula>
    </cfRule>
  </conditionalFormatting>
  <conditionalFormatting sqref="C134">
    <cfRule type="containsText" dxfId="5" priority="194" operator="containsText" text="МФР">
      <formula>NOT(ISERROR(SEARCH(("МФР"),(C134))))</formula>
    </cfRule>
  </conditionalFormatting>
  <conditionalFormatting sqref="C134">
    <cfRule type="containsText" dxfId="6" priority="195" operator="containsText" text="НЕ ПРИМЕНЯЕТСЯ">
      <formula>NOT(ISERROR(SEARCH(("НЕ ПРИМЕНЯЕТСЯ"),(C134))))</formula>
    </cfRule>
  </conditionalFormatting>
  <conditionalFormatting sqref="C134">
    <cfRule type="containsText" dxfId="0" priority="196" operator="containsText" text="ДА">
      <formula>NOT(ISERROR(SEARCH(("ДА"),(C134))))</formula>
    </cfRule>
  </conditionalFormatting>
  <conditionalFormatting sqref="C134">
    <cfRule type="containsText" dxfId="3" priority="197" operator="containsText" text="НЕТ">
      <formula>NOT(ISERROR(SEARCH(("НЕТ"),(C134))))</formula>
    </cfRule>
  </conditionalFormatting>
  <conditionalFormatting sqref="C134">
    <cfRule type="containsText" dxfId="4" priority="198" operator="containsText" text="???">
      <formula>NOT(ISERROR(SEARCH(("???"),(C134))))</formula>
    </cfRule>
  </conditionalFormatting>
  <conditionalFormatting sqref="C135">
    <cfRule type="containsText" dxfId="5" priority="199" operator="containsText" text="МФР">
      <formula>NOT(ISERROR(SEARCH(("МФР"),(C135))))</formula>
    </cfRule>
  </conditionalFormatting>
  <conditionalFormatting sqref="C135">
    <cfRule type="containsText" dxfId="6" priority="200" operator="containsText" text="НЕ ПРИМЕНЯЕТСЯ">
      <formula>NOT(ISERROR(SEARCH(("НЕ ПРИМЕНЯЕТСЯ"),(C135))))</formula>
    </cfRule>
  </conditionalFormatting>
  <conditionalFormatting sqref="C135">
    <cfRule type="containsText" dxfId="0" priority="201" operator="containsText" text="ДА">
      <formula>NOT(ISERROR(SEARCH(("ДА"),(C135))))</formula>
    </cfRule>
  </conditionalFormatting>
  <conditionalFormatting sqref="C135">
    <cfRule type="containsText" dxfId="3" priority="202" operator="containsText" text="НЕТ">
      <formula>NOT(ISERROR(SEARCH(("НЕТ"),(C135))))</formula>
    </cfRule>
  </conditionalFormatting>
  <conditionalFormatting sqref="C135">
    <cfRule type="containsText" dxfId="4" priority="203" operator="containsText" text="???">
      <formula>NOT(ISERROR(SEARCH(("???"),(C135))))</formula>
    </cfRule>
  </conditionalFormatting>
  <conditionalFormatting sqref="C136:C137">
    <cfRule type="containsText" dxfId="5" priority="204" operator="containsText" text="МФР">
      <formula>NOT(ISERROR(SEARCH(("МФР"),(C136))))</formula>
    </cfRule>
  </conditionalFormatting>
  <conditionalFormatting sqref="C136:C137">
    <cfRule type="containsText" dxfId="6" priority="205" operator="containsText" text="НЕ ПРИМЕНЯЕТСЯ">
      <formula>NOT(ISERROR(SEARCH(("НЕ ПРИМЕНЯЕТСЯ"),(C136))))</formula>
    </cfRule>
  </conditionalFormatting>
  <conditionalFormatting sqref="C136:C137">
    <cfRule type="containsText" dxfId="0" priority="206" operator="containsText" text="ДА">
      <formula>NOT(ISERROR(SEARCH(("ДА"),(C136))))</formula>
    </cfRule>
  </conditionalFormatting>
  <conditionalFormatting sqref="C136:C137">
    <cfRule type="containsText" dxfId="3" priority="207" operator="containsText" text="НЕТ">
      <formula>NOT(ISERROR(SEARCH(("НЕТ"),(C136))))</formula>
    </cfRule>
  </conditionalFormatting>
  <conditionalFormatting sqref="C136:C137">
    <cfRule type="containsText" dxfId="4" priority="208" operator="containsText" text="???">
      <formula>NOT(ISERROR(SEARCH(("???"),(C136))))</formula>
    </cfRule>
  </conditionalFormatting>
  <conditionalFormatting sqref="C138">
    <cfRule type="containsText" dxfId="5" priority="209" operator="containsText" text="МФР">
      <formula>NOT(ISERROR(SEARCH(("МФР"),(C138))))</formula>
    </cfRule>
  </conditionalFormatting>
  <conditionalFormatting sqref="C138">
    <cfRule type="containsText" dxfId="6" priority="210" operator="containsText" text="НЕ ПРИМЕНЯЕТСЯ">
      <formula>NOT(ISERROR(SEARCH(("НЕ ПРИМЕНЯЕТСЯ"),(C138))))</formula>
    </cfRule>
  </conditionalFormatting>
  <conditionalFormatting sqref="C138">
    <cfRule type="containsText" dxfId="0" priority="211" operator="containsText" text="ДА">
      <formula>NOT(ISERROR(SEARCH(("ДА"),(C138))))</formula>
    </cfRule>
  </conditionalFormatting>
  <conditionalFormatting sqref="C138">
    <cfRule type="containsText" dxfId="3" priority="212" operator="containsText" text="НЕТ">
      <formula>NOT(ISERROR(SEARCH(("НЕТ"),(C138))))</formula>
    </cfRule>
  </conditionalFormatting>
  <conditionalFormatting sqref="C138">
    <cfRule type="containsText" dxfId="4" priority="213" operator="containsText" text="???">
      <formula>NOT(ISERROR(SEARCH(("???"),(C138))))</formula>
    </cfRule>
  </conditionalFormatting>
  <conditionalFormatting sqref="C139:C140">
    <cfRule type="containsText" dxfId="5" priority="214" operator="containsText" text="МФР">
      <formula>NOT(ISERROR(SEARCH(("МФР"),(C139))))</formula>
    </cfRule>
  </conditionalFormatting>
  <conditionalFormatting sqref="C139:C140">
    <cfRule type="containsText" dxfId="6" priority="215" operator="containsText" text="НЕ ПРИМЕНЯЕТСЯ">
      <formula>NOT(ISERROR(SEARCH(("НЕ ПРИМЕНЯЕТСЯ"),(C139))))</formula>
    </cfRule>
  </conditionalFormatting>
  <conditionalFormatting sqref="C139:C140">
    <cfRule type="containsText" dxfId="0" priority="216" operator="containsText" text="ДА">
      <formula>NOT(ISERROR(SEARCH(("ДА"),(C139))))</formula>
    </cfRule>
  </conditionalFormatting>
  <conditionalFormatting sqref="C139:C140">
    <cfRule type="containsText" dxfId="3" priority="217" operator="containsText" text="НЕТ">
      <formula>NOT(ISERROR(SEARCH(("НЕТ"),(C139))))</formula>
    </cfRule>
  </conditionalFormatting>
  <conditionalFormatting sqref="C139:C140">
    <cfRule type="containsText" dxfId="4" priority="218" operator="containsText" text="???">
      <formula>NOT(ISERROR(SEARCH(("???"),(C139))))</formula>
    </cfRule>
  </conditionalFormatting>
  <conditionalFormatting sqref="C142">
    <cfRule type="containsText" dxfId="5" priority="219" operator="containsText" text="МФР">
      <formula>NOT(ISERROR(SEARCH(("МФР"),(C142))))</formula>
    </cfRule>
  </conditionalFormatting>
  <conditionalFormatting sqref="C142">
    <cfRule type="containsText" dxfId="6" priority="220" operator="containsText" text="НЕ ПРИМЕНЯЕТСЯ">
      <formula>NOT(ISERROR(SEARCH(("НЕ ПРИМЕНЯЕТСЯ"),(C142))))</formula>
    </cfRule>
  </conditionalFormatting>
  <conditionalFormatting sqref="C142">
    <cfRule type="containsText" dxfId="0" priority="221" operator="containsText" text="ДА">
      <formula>NOT(ISERROR(SEARCH(("ДА"),(C142))))</formula>
    </cfRule>
  </conditionalFormatting>
  <conditionalFormatting sqref="C142">
    <cfRule type="containsText" dxfId="3" priority="222" operator="containsText" text="НЕТ">
      <formula>NOT(ISERROR(SEARCH(("НЕТ"),(C142))))</formula>
    </cfRule>
  </conditionalFormatting>
  <conditionalFormatting sqref="C142">
    <cfRule type="containsText" dxfId="4" priority="223" operator="containsText" text="???">
      <formula>NOT(ISERROR(SEARCH(("???"),(C142))))</formula>
    </cfRule>
  </conditionalFormatting>
  <conditionalFormatting sqref="C143">
    <cfRule type="containsText" dxfId="5" priority="224" operator="containsText" text="МФР">
      <formula>NOT(ISERROR(SEARCH(("МФР"),(C143))))</formula>
    </cfRule>
  </conditionalFormatting>
  <conditionalFormatting sqref="C143">
    <cfRule type="containsText" dxfId="6" priority="225" operator="containsText" text="НЕ ПРИМЕНЯЕТСЯ">
      <formula>NOT(ISERROR(SEARCH(("НЕ ПРИМЕНЯЕТСЯ"),(C143))))</formula>
    </cfRule>
  </conditionalFormatting>
  <conditionalFormatting sqref="C143">
    <cfRule type="containsText" dxfId="0" priority="226" operator="containsText" text="ДА">
      <formula>NOT(ISERROR(SEARCH(("ДА"),(C143))))</formula>
    </cfRule>
  </conditionalFormatting>
  <conditionalFormatting sqref="C143">
    <cfRule type="containsText" dxfId="3" priority="227" operator="containsText" text="НЕТ">
      <formula>NOT(ISERROR(SEARCH(("НЕТ"),(C143))))</formula>
    </cfRule>
  </conditionalFormatting>
  <conditionalFormatting sqref="C143">
    <cfRule type="containsText" dxfId="4" priority="228" operator="containsText" text="???">
      <formula>NOT(ISERROR(SEARCH(("???"),(C143))))</formula>
    </cfRule>
  </conditionalFormatting>
  <conditionalFormatting sqref="C144">
    <cfRule type="containsText" dxfId="5" priority="229" operator="containsText" text="МФР">
      <formula>NOT(ISERROR(SEARCH(("МФР"),(C144))))</formula>
    </cfRule>
  </conditionalFormatting>
  <conditionalFormatting sqref="C144">
    <cfRule type="containsText" dxfId="6" priority="230" operator="containsText" text="НЕ ПРИМЕНЯЕТСЯ">
      <formula>NOT(ISERROR(SEARCH(("НЕ ПРИМЕНЯЕТСЯ"),(C144))))</formula>
    </cfRule>
  </conditionalFormatting>
  <conditionalFormatting sqref="C144">
    <cfRule type="containsText" dxfId="0" priority="231" operator="containsText" text="ДА">
      <formula>NOT(ISERROR(SEARCH(("ДА"),(C144))))</formula>
    </cfRule>
  </conditionalFormatting>
  <conditionalFormatting sqref="C144">
    <cfRule type="containsText" dxfId="3" priority="232" operator="containsText" text="НЕТ">
      <formula>NOT(ISERROR(SEARCH(("НЕТ"),(C144))))</formula>
    </cfRule>
  </conditionalFormatting>
  <conditionalFormatting sqref="C144">
    <cfRule type="containsText" dxfId="4" priority="233" operator="containsText" text="???">
      <formula>NOT(ISERROR(SEARCH(("???"),(C144))))</formula>
    </cfRule>
  </conditionalFormatting>
  <conditionalFormatting sqref="C139 C145">
    <cfRule type="containsText" dxfId="5" priority="234" operator="containsText" text="МФР">
      <formula>NOT(ISERROR(SEARCH(("МФР"),(C139))))</formula>
    </cfRule>
  </conditionalFormatting>
  <conditionalFormatting sqref="C139 C145">
    <cfRule type="containsText" dxfId="6" priority="235" operator="containsText" text="НЕ ПРИМЕНЯЕТСЯ">
      <formula>NOT(ISERROR(SEARCH(("НЕ ПРИМЕНЯЕТСЯ"),(C139))))</formula>
    </cfRule>
  </conditionalFormatting>
  <conditionalFormatting sqref="C139 C145">
    <cfRule type="containsText" dxfId="0" priority="236" operator="containsText" text="ДА">
      <formula>NOT(ISERROR(SEARCH(("ДА"),(C139))))</formula>
    </cfRule>
  </conditionalFormatting>
  <conditionalFormatting sqref="C139 C145">
    <cfRule type="containsText" dxfId="3" priority="237" operator="containsText" text="НЕТ">
      <formula>NOT(ISERROR(SEARCH(("НЕТ"),(C139))))</formula>
    </cfRule>
  </conditionalFormatting>
  <conditionalFormatting sqref="C139 C145">
    <cfRule type="containsText" dxfId="4" priority="238" operator="containsText" text="???">
      <formula>NOT(ISERROR(SEARCH(("???"),(C139))))</formula>
    </cfRule>
  </conditionalFormatting>
  <conditionalFormatting sqref="C139 C146">
    <cfRule type="containsText" dxfId="5" priority="239" operator="containsText" text="МФР">
      <formula>NOT(ISERROR(SEARCH(("МФР"),(C139))))</formula>
    </cfRule>
  </conditionalFormatting>
  <conditionalFormatting sqref="C139 C146">
    <cfRule type="containsText" dxfId="6" priority="240" operator="containsText" text="НЕ ПРИМЕНЯЕТСЯ">
      <formula>NOT(ISERROR(SEARCH(("НЕ ПРИМЕНЯЕТСЯ"),(C139))))</formula>
    </cfRule>
  </conditionalFormatting>
  <conditionalFormatting sqref="C139 C146">
    <cfRule type="containsText" dxfId="0" priority="241" operator="containsText" text="ДА">
      <formula>NOT(ISERROR(SEARCH(("ДА"),(C139))))</formula>
    </cfRule>
  </conditionalFormatting>
  <conditionalFormatting sqref="C139 C146">
    <cfRule type="containsText" dxfId="3" priority="242" operator="containsText" text="НЕТ">
      <formula>NOT(ISERROR(SEARCH(("НЕТ"),(C139))))</formula>
    </cfRule>
  </conditionalFormatting>
  <conditionalFormatting sqref="C139 C146">
    <cfRule type="containsText" dxfId="4" priority="243" operator="containsText" text="???">
      <formula>NOT(ISERROR(SEARCH(("???"),(C139))))</formula>
    </cfRule>
  </conditionalFormatting>
  <conditionalFormatting sqref="C147">
    <cfRule type="containsText" dxfId="5" priority="244" operator="containsText" text="МФР">
      <formula>NOT(ISERROR(SEARCH(("МФР"),(C147))))</formula>
    </cfRule>
  </conditionalFormatting>
  <conditionalFormatting sqref="C147">
    <cfRule type="containsText" dxfId="6" priority="245" operator="containsText" text="НЕ ПРИМЕНЯЕТСЯ">
      <formula>NOT(ISERROR(SEARCH(("НЕ ПРИМЕНЯЕТСЯ"),(C147))))</formula>
    </cfRule>
  </conditionalFormatting>
  <conditionalFormatting sqref="C147">
    <cfRule type="containsText" dxfId="0" priority="246" operator="containsText" text="ДА">
      <formula>NOT(ISERROR(SEARCH(("ДА"),(C147))))</formula>
    </cfRule>
  </conditionalFormatting>
  <conditionalFormatting sqref="C147">
    <cfRule type="containsText" dxfId="3" priority="247" operator="containsText" text="НЕТ">
      <formula>NOT(ISERROR(SEARCH(("НЕТ"),(C147))))</formula>
    </cfRule>
  </conditionalFormatting>
  <conditionalFormatting sqref="C147">
    <cfRule type="containsText" dxfId="4" priority="248" operator="containsText" text="???">
      <formula>NOT(ISERROR(SEARCH(("???"),(C147))))</formula>
    </cfRule>
  </conditionalFormatting>
  <conditionalFormatting sqref="C148:C152">
    <cfRule type="containsText" dxfId="5" priority="249" operator="containsText" text="МФР">
      <formula>NOT(ISERROR(SEARCH(("МФР"),(C148))))</formula>
    </cfRule>
  </conditionalFormatting>
  <conditionalFormatting sqref="C148:C152">
    <cfRule type="containsText" dxfId="6" priority="250" operator="containsText" text="НЕ ПРИМЕНЯЕТСЯ">
      <formula>NOT(ISERROR(SEARCH(("НЕ ПРИМЕНЯЕТСЯ"),(C148))))</formula>
    </cfRule>
  </conditionalFormatting>
  <conditionalFormatting sqref="C148:C152">
    <cfRule type="containsText" dxfId="0" priority="251" operator="containsText" text="ДА">
      <formula>NOT(ISERROR(SEARCH(("ДА"),(C148))))</formula>
    </cfRule>
  </conditionalFormatting>
  <conditionalFormatting sqref="C148:C152">
    <cfRule type="containsText" dxfId="3" priority="252" operator="containsText" text="НЕТ">
      <formula>NOT(ISERROR(SEARCH(("НЕТ"),(C148))))</formula>
    </cfRule>
  </conditionalFormatting>
  <conditionalFormatting sqref="C148:C152">
    <cfRule type="containsText" dxfId="4" priority="253" operator="containsText" text="???">
      <formula>NOT(ISERROR(SEARCH(("???"),(C148))))</formula>
    </cfRule>
  </conditionalFormatting>
  <conditionalFormatting sqref="C153">
    <cfRule type="containsText" dxfId="5" priority="254" operator="containsText" text="МФР">
      <formula>NOT(ISERROR(SEARCH(("МФР"),(C153))))</formula>
    </cfRule>
  </conditionalFormatting>
  <conditionalFormatting sqref="C153">
    <cfRule type="containsText" dxfId="6" priority="255" operator="containsText" text="НЕ ПРИМЕНЯЕТСЯ">
      <formula>NOT(ISERROR(SEARCH(("НЕ ПРИМЕНЯЕТСЯ"),(C153))))</formula>
    </cfRule>
  </conditionalFormatting>
  <conditionalFormatting sqref="C153">
    <cfRule type="containsText" dxfId="0" priority="256" operator="containsText" text="ДА">
      <formula>NOT(ISERROR(SEARCH(("ДА"),(C153))))</formula>
    </cfRule>
  </conditionalFormatting>
  <conditionalFormatting sqref="C153">
    <cfRule type="containsText" dxfId="3" priority="257" operator="containsText" text="НЕТ">
      <formula>NOT(ISERROR(SEARCH(("НЕТ"),(C153))))</formula>
    </cfRule>
  </conditionalFormatting>
  <conditionalFormatting sqref="C153">
    <cfRule type="containsText" dxfId="4" priority="258" operator="containsText" text="???">
      <formula>NOT(ISERROR(SEARCH(("???"),(C153))))</formula>
    </cfRule>
  </conditionalFormatting>
  <conditionalFormatting sqref="C154:C155">
    <cfRule type="containsText" dxfId="5" priority="259" operator="containsText" text="МФР">
      <formula>NOT(ISERROR(SEARCH(("МФР"),(C154))))</formula>
    </cfRule>
  </conditionalFormatting>
  <conditionalFormatting sqref="C154:C155">
    <cfRule type="containsText" dxfId="6" priority="260" operator="containsText" text="НЕ ПРИМЕНЯЕТСЯ">
      <formula>NOT(ISERROR(SEARCH(("НЕ ПРИМЕНЯЕТСЯ"),(C154))))</formula>
    </cfRule>
  </conditionalFormatting>
  <conditionalFormatting sqref="C154:C155">
    <cfRule type="containsText" dxfId="0" priority="261" operator="containsText" text="ДА">
      <formula>NOT(ISERROR(SEARCH(("ДА"),(C154))))</formula>
    </cfRule>
  </conditionalFormatting>
  <conditionalFormatting sqref="C154:C155">
    <cfRule type="containsText" dxfId="3" priority="262" operator="containsText" text="НЕТ">
      <formula>NOT(ISERROR(SEARCH(("НЕТ"),(C154))))</formula>
    </cfRule>
  </conditionalFormatting>
  <conditionalFormatting sqref="C154:C155">
    <cfRule type="containsText" dxfId="4" priority="263" operator="containsText" text="???">
      <formula>NOT(ISERROR(SEARCH(("???"),(C154))))</formula>
    </cfRule>
  </conditionalFormatting>
  <conditionalFormatting sqref="C157:C159 C161:C163">
    <cfRule type="containsText" dxfId="5" priority="264" operator="containsText" text="МФР">
      <formula>NOT(ISERROR(SEARCH(("МФР"),(C157))))</formula>
    </cfRule>
  </conditionalFormatting>
  <conditionalFormatting sqref="C157:C159 C161:C163">
    <cfRule type="containsText" dxfId="6" priority="265" operator="containsText" text="НЕ ПРИМЕНЯЕТСЯ">
      <formula>NOT(ISERROR(SEARCH(("НЕ ПРИМЕНЯЕТСЯ"),(C157))))</formula>
    </cfRule>
  </conditionalFormatting>
  <conditionalFormatting sqref="C157:C159 C161:C163">
    <cfRule type="containsText" dxfId="0" priority="266" operator="containsText" text="ДА">
      <formula>NOT(ISERROR(SEARCH(("ДА"),(C157))))</formula>
    </cfRule>
  </conditionalFormatting>
  <conditionalFormatting sqref="C157:C159 C161:C163">
    <cfRule type="containsText" dxfId="3" priority="267" operator="containsText" text="НЕТ">
      <formula>NOT(ISERROR(SEARCH(("НЕТ"),(C157))))</formula>
    </cfRule>
  </conditionalFormatting>
  <conditionalFormatting sqref="C157:C159 C161:C163">
    <cfRule type="containsText" dxfId="4" priority="268" operator="containsText" text="???">
      <formula>NOT(ISERROR(SEARCH(("???"),(C157))))</formula>
    </cfRule>
  </conditionalFormatting>
  <conditionalFormatting sqref="C157:C159 C161:C164">
    <cfRule type="containsText" dxfId="5" priority="269" operator="containsText" text="МФР">
      <formula>NOT(ISERROR(SEARCH(("МФР"),(C157))))</formula>
    </cfRule>
  </conditionalFormatting>
  <conditionalFormatting sqref="C157:C159 C161:C164">
    <cfRule type="containsText" dxfId="6" priority="270" operator="containsText" text="НЕ ПРИМЕНЯЕТСЯ">
      <formula>NOT(ISERROR(SEARCH(("НЕ ПРИМЕНЯЕТСЯ"),(C157))))</formula>
    </cfRule>
  </conditionalFormatting>
  <conditionalFormatting sqref="C157:C159 C161:C164">
    <cfRule type="containsText" dxfId="0" priority="271" operator="containsText" text="ДА">
      <formula>NOT(ISERROR(SEARCH(("ДА"),(C157))))</formula>
    </cfRule>
  </conditionalFormatting>
  <conditionalFormatting sqref="C157:C159 C161:C164">
    <cfRule type="containsText" dxfId="3" priority="272" operator="containsText" text="НЕТ">
      <formula>NOT(ISERROR(SEARCH(("НЕТ"),(C157))))</formula>
    </cfRule>
  </conditionalFormatting>
  <conditionalFormatting sqref="C157:C159 C161:C164">
    <cfRule type="containsText" dxfId="4" priority="273" operator="containsText" text="???">
      <formula>NOT(ISERROR(SEARCH(("???"),(C157))))</formula>
    </cfRule>
  </conditionalFormatting>
  <conditionalFormatting sqref="C167">
    <cfRule type="containsText" dxfId="5" priority="274" operator="containsText" text="МФР">
      <formula>NOT(ISERROR(SEARCH(("МФР"),(C167))))</formula>
    </cfRule>
  </conditionalFormatting>
  <conditionalFormatting sqref="C167">
    <cfRule type="containsText" dxfId="6" priority="275" operator="containsText" text="НЕ ПРИМЕНЯЕТСЯ">
      <formula>NOT(ISERROR(SEARCH(("НЕ ПРИМЕНЯЕТСЯ"),(C167))))</formula>
    </cfRule>
  </conditionalFormatting>
  <conditionalFormatting sqref="C167">
    <cfRule type="containsText" dxfId="0" priority="276" operator="containsText" text="ДА">
      <formula>NOT(ISERROR(SEARCH(("ДА"),(C167))))</formula>
    </cfRule>
  </conditionalFormatting>
  <conditionalFormatting sqref="C167">
    <cfRule type="containsText" dxfId="3" priority="277" operator="containsText" text="НЕТ">
      <formula>NOT(ISERROR(SEARCH(("НЕТ"),(C167))))</formula>
    </cfRule>
  </conditionalFormatting>
  <conditionalFormatting sqref="C167">
    <cfRule type="containsText" dxfId="4" priority="278" operator="containsText" text="???">
      <formula>NOT(ISERROR(SEARCH(("???"),(C167))))</formula>
    </cfRule>
  </conditionalFormatting>
  <conditionalFormatting sqref="C168:C169">
    <cfRule type="containsText" dxfId="5" priority="279" operator="containsText" text="МФР">
      <formula>NOT(ISERROR(SEARCH(("МФР"),(C168))))</formula>
    </cfRule>
  </conditionalFormatting>
  <conditionalFormatting sqref="C168:C169">
    <cfRule type="containsText" dxfId="6" priority="280" operator="containsText" text="НЕ ПРИМЕНЯЕТСЯ">
      <formula>NOT(ISERROR(SEARCH(("НЕ ПРИМЕНЯЕТСЯ"),(C168))))</formula>
    </cfRule>
  </conditionalFormatting>
  <conditionalFormatting sqref="C168:C169">
    <cfRule type="containsText" dxfId="0" priority="281" operator="containsText" text="ДА">
      <formula>NOT(ISERROR(SEARCH(("ДА"),(C168))))</formula>
    </cfRule>
  </conditionalFormatting>
  <conditionalFormatting sqref="C168:C169">
    <cfRule type="containsText" dxfId="3" priority="282" operator="containsText" text="НЕТ">
      <formula>NOT(ISERROR(SEARCH(("НЕТ"),(C168))))</formula>
    </cfRule>
  </conditionalFormatting>
  <conditionalFormatting sqref="C168:C169">
    <cfRule type="containsText" dxfId="4" priority="283" operator="containsText" text="???">
      <formula>NOT(ISERROR(SEARCH(("???"),(C168))))</formula>
    </cfRule>
  </conditionalFormatting>
  <conditionalFormatting sqref="C172">
    <cfRule type="containsText" dxfId="5" priority="284" operator="containsText" text="МФР">
      <formula>NOT(ISERROR(SEARCH(("МФР"),(C172))))</formula>
    </cfRule>
  </conditionalFormatting>
  <conditionalFormatting sqref="C172">
    <cfRule type="containsText" dxfId="6" priority="285" operator="containsText" text="НЕ ПРИМЕНЯЕТСЯ">
      <formula>NOT(ISERROR(SEARCH(("НЕ ПРИМЕНЯЕТСЯ"),(C172))))</formula>
    </cfRule>
  </conditionalFormatting>
  <conditionalFormatting sqref="C172">
    <cfRule type="containsText" dxfId="0" priority="286" operator="containsText" text="ДА">
      <formula>NOT(ISERROR(SEARCH(("ДА"),(C172))))</formula>
    </cfRule>
  </conditionalFormatting>
  <conditionalFormatting sqref="C172">
    <cfRule type="containsText" dxfId="3" priority="287" operator="containsText" text="НЕТ">
      <formula>NOT(ISERROR(SEARCH(("НЕТ"),(C172))))</formula>
    </cfRule>
  </conditionalFormatting>
  <conditionalFormatting sqref="C172">
    <cfRule type="containsText" dxfId="4" priority="288" operator="containsText" text="???">
      <formula>NOT(ISERROR(SEARCH(("???"),(C172))))</formula>
    </cfRule>
  </conditionalFormatting>
  <conditionalFormatting sqref="C173:C174">
    <cfRule type="containsText" dxfId="5" priority="289" operator="containsText" text="МФР">
      <formula>NOT(ISERROR(SEARCH(("МФР"),(C173))))</formula>
    </cfRule>
  </conditionalFormatting>
  <conditionalFormatting sqref="C173:C174">
    <cfRule type="containsText" dxfId="6" priority="290" operator="containsText" text="НЕ ПРИМЕНЯЕТСЯ">
      <formula>NOT(ISERROR(SEARCH(("НЕ ПРИМЕНЯЕТСЯ"),(C173))))</formula>
    </cfRule>
  </conditionalFormatting>
  <conditionalFormatting sqref="C173:C174">
    <cfRule type="containsText" dxfId="0" priority="291" operator="containsText" text="ДА">
      <formula>NOT(ISERROR(SEARCH(("ДА"),(C173))))</formula>
    </cfRule>
  </conditionalFormatting>
  <conditionalFormatting sqref="C173:C174">
    <cfRule type="containsText" dxfId="3" priority="292" operator="containsText" text="НЕТ">
      <formula>NOT(ISERROR(SEARCH(("НЕТ"),(C173))))</formula>
    </cfRule>
  </conditionalFormatting>
  <conditionalFormatting sqref="C173:C174">
    <cfRule type="containsText" dxfId="4" priority="293" operator="containsText" text="???">
      <formula>NOT(ISERROR(SEARCH(("???"),(C173))))</formula>
    </cfRule>
  </conditionalFormatting>
  <conditionalFormatting sqref="C174:C177">
    <cfRule type="containsText" dxfId="5" priority="294" operator="containsText" text="МФР">
      <formula>NOT(ISERROR(SEARCH(("МФР"),(C174))))</formula>
    </cfRule>
  </conditionalFormatting>
  <conditionalFormatting sqref="C174:C177">
    <cfRule type="containsText" dxfId="6" priority="295" operator="containsText" text="НЕ ПРИМЕНЯЕТСЯ">
      <formula>NOT(ISERROR(SEARCH(("НЕ ПРИМЕНЯЕТСЯ"),(C174))))</formula>
    </cfRule>
  </conditionalFormatting>
  <conditionalFormatting sqref="C174:C177">
    <cfRule type="containsText" dxfId="0" priority="296" operator="containsText" text="ДА">
      <formula>NOT(ISERROR(SEARCH(("ДА"),(C174))))</formula>
    </cfRule>
  </conditionalFormatting>
  <conditionalFormatting sqref="C174:C177">
    <cfRule type="containsText" dxfId="3" priority="297" operator="containsText" text="НЕТ">
      <formula>NOT(ISERROR(SEARCH(("НЕТ"),(C174))))</formula>
    </cfRule>
  </conditionalFormatting>
  <conditionalFormatting sqref="C174:C177">
    <cfRule type="containsText" dxfId="4" priority="298" operator="containsText" text="???">
      <formula>NOT(ISERROR(SEARCH(("???"),(C174))))</formula>
    </cfRule>
  </conditionalFormatting>
  <conditionalFormatting sqref="C118:C119">
    <cfRule type="containsText" dxfId="5" priority="299" operator="containsText" text="МФР">
      <formula>NOT(ISERROR(SEARCH(("МФР"),(C118))))</formula>
    </cfRule>
  </conditionalFormatting>
  <conditionalFormatting sqref="C118:C119">
    <cfRule type="containsText" dxfId="6" priority="300" operator="containsText" text="НЕ ПРИМЕНЯЕТСЯ">
      <formula>NOT(ISERROR(SEARCH(("НЕ ПРИМЕНЯЕТСЯ"),(C118))))</formula>
    </cfRule>
  </conditionalFormatting>
  <conditionalFormatting sqref="C118:C119">
    <cfRule type="containsText" dxfId="0" priority="301" operator="containsText" text="ДА">
      <formula>NOT(ISERROR(SEARCH(("ДА"),(C118))))</formula>
    </cfRule>
  </conditionalFormatting>
  <conditionalFormatting sqref="C118:C119">
    <cfRule type="containsText" dxfId="3" priority="302" operator="containsText" text="НЕТ">
      <formula>NOT(ISERROR(SEARCH(("НЕТ"),(C118))))</formula>
    </cfRule>
  </conditionalFormatting>
  <conditionalFormatting sqref="C118:C119">
    <cfRule type="containsText" dxfId="4" priority="303" operator="containsText" text="???">
      <formula>NOT(ISERROR(SEARCH(("???"),(C118))))</formula>
    </cfRule>
  </conditionalFormatting>
  <conditionalFormatting sqref="C179">
    <cfRule type="containsText" dxfId="5" priority="304" operator="containsText" text="МФР">
      <formula>NOT(ISERROR(SEARCH(("МФР"),(C179))))</formula>
    </cfRule>
  </conditionalFormatting>
  <conditionalFormatting sqref="C179">
    <cfRule type="containsText" dxfId="6" priority="305" operator="containsText" text="НЕ ПРИМЕНЯЕТСЯ">
      <formula>NOT(ISERROR(SEARCH(("НЕ ПРИМЕНЯЕТСЯ"),(C179))))</formula>
    </cfRule>
  </conditionalFormatting>
  <conditionalFormatting sqref="C179">
    <cfRule type="containsText" dxfId="0" priority="306" operator="containsText" text="ДА">
      <formula>NOT(ISERROR(SEARCH(("ДА"),(C179))))</formula>
    </cfRule>
  </conditionalFormatting>
  <conditionalFormatting sqref="C179">
    <cfRule type="containsText" dxfId="3" priority="307" operator="containsText" text="НЕТ">
      <formula>NOT(ISERROR(SEARCH(("НЕТ"),(C179))))</formula>
    </cfRule>
  </conditionalFormatting>
  <conditionalFormatting sqref="C179">
    <cfRule type="containsText" dxfId="4" priority="308" operator="containsText" text="???">
      <formula>NOT(ISERROR(SEARCH(("???"),(C179))))</formula>
    </cfRule>
  </conditionalFormatting>
  <conditionalFormatting sqref="C35:C38">
    <cfRule type="containsText" dxfId="5" priority="309" operator="containsText" text="МФР">
      <formula>NOT(ISERROR(SEARCH(("МФР"),(C35))))</formula>
    </cfRule>
  </conditionalFormatting>
  <conditionalFormatting sqref="C35:C38">
    <cfRule type="containsText" dxfId="6" priority="310" operator="containsText" text="НЕ ПРИМЕНЯЕТСЯ">
      <formula>NOT(ISERROR(SEARCH(("НЕ ПРИМЕНЯЕТСЯ"),(C35))))</formula>
    </cfRule>
  </conditionalFormatting>
  <conditionalFormatting sqref="C35:C38">
    <cfRule type="containsText" dxfId="0" priority="311" operator="containsText" text="ДА">
      <formula>NOT(ISERROR(SEARCH(("ДА"),(C35))))</formula>
    </cfRule>
  </conditionalFormatting>
  <conditionalFormatting sqref="C35:C38">
    <cfRule type="containsText" dxfId="3" priority="312" operator="containsText" text="НЕТ">
      <formula>NOT(ISERROR(SEARCH(("НЕТ"),(C35))))</formula>
    </cfRule>
  </conditionalFormatting>
  <conditionalFormatting sqref="C35:C38">
    <cfRule type="containsText" dxfId="4" priority="313" operator="containsText" text="???">
      <formula>NOT(ISERROR(SEARCH(("???"),(C35))))</formula>
    </cfRule>
  </conditionalFormatting>
  <conditionalFormatting sqref="C39:C40">
    <cfRule type="containsText" dxfId="5" priority="314" operator="containsText" text="МФР">
      <formula>NOT(ISERROR(SEARCH(("МФР"),(C39))))</formula>
    </cfRule>
  </conditionalFormatting>
  <conditionalFormatting sqref="C39:C40">
    <cfRule type="containsText" dxfId="6" priority="315" operator="containsText" text="НЕ ПРИМЕНЯЕТСЯ">
      <formula>NOT(ISERROR(SEARCH(("НЕ ПРИМЕНЯЕТСЯ"),(C39))))</formula>
    </cfRule>
  </conditionalFormatting>
  <conditionalFormatting sqref="C39:C40">
    <cfRule type="containsText" dxfId="0" priority="316" operator="containsText" text="ДА">
      <formula>NOT(ISERROR(SEARCH(("ДА"),(C39))))</formula>
    </cfRule>
  </conditionalFormatting>
  <conditionalFormatting sqref="C39:C40">
    <cfRule type="containsText" dxfId="3" priority="317" operator="containsText" text="НЕТ">
      <formula>NOT(ISERROR(SEARCH(("НЕТ"),(C39))))</formula>
    </cfRule>
  </conditionalFormatting>
  <conditionalFormatting sqref="C39:C40">
    <cfRule type="containsText" dxfId="4" priority="318" operator="containsText" text="???">
      <formula>NOT(ISERROR(SEARCH(("???"),(C39))))</formula>
    </cfRule>
  </conditionalFormatting>
  <conditionalFormatting sqref="C93:C97 C100">
    <cfRule type="containsText" dxfId="5" priority="319" operator="containsText" text="МФР">
      <formula>NOT(ISERROR(SEARCH(("МФР"),(C93))))</formula>
    </cfRule>
  </conditionalFormatting>
  <conditionalFormatting sqref="C93:C97 C100">
    <cfRule type="containsText" dxfId="6" priority="320" operator="containsText" text="НЕ ПРИМЕНЯЕТСЯ">
      <formula>NOT(ISERROR(SEARCH(("НЕ ПРИМЕНЯЕТСЯ"),(C93))))</formula>
    </cfRule>
  </conditionalFormatting>
  <conditionalFormatting sqref="C93:C97 C100">
    <cfRule type="containsText" dxfId="0" priority="321" operator="containsText" text="ДА">
      <formula>NOT(ISERROR(SEARCH(("ДА"),(C93))))</formula>
    </cfRule>
  </conditionalFormatting>
  <conditionalFormatting sqref="C93:C97 C100">
    <cfRule type="containsText" dxfId="3" priority="322" operator="containsText" text="НЕТ">
      <formula>NOT(ISERROR(SEARCH(("НЕТ"),(C93))))</formula>
    </cfRule>
  </conditionalFormatting>
  <conditionalFormatting sqref="C93:C97 C100">
    <cfRule type="containsText" dxfId="4" priority="323" operator="containsText" text="???">
      <formula>NOT(ISERROR(SEARCH(("???"),(C93))))</formula>
    </cfRule>
  </conditionalFormatting>
  <conditionalFormatting sqref="C98">
    <cfRule type="containsText" dxfId="5" priority="324" operator="containsText" text="МФР">
      <formula>NOT(ISERROR(SEARCH(("МФР"),(C98))))</formula>
    </cfRule>
  </conditionalFormatting>
  <conditionalFormatting sqref="C98">
    <cfRule type="containsText" dxfId="6" priority="325" operator="containsText" text="НЕ ПРИМЕНЯЕТСЯ">
      <formula>NOT(ISERROR(SEARCH(("НЕ ПРИМЕНЯЕТСЯ"),(C98))))</formula>
    </cfRule>
  </conditionalFormatting>
  <conditionalFormatting sqref="C98">
    <cfRule type="containsText" dxfId="0" priority="326" operator="containsText" text="ДА">
      <formula>NOT(ISERROR(SEARCH(("ДА"),(C98))))</formula>
    </cfRule>
  </conditionalFormatting>
  <conditionalFormatting sqref="C98">
    <cfRule type="containsText" dxfId="3" priority="327" operator="containsText" text="НЕТ">
      <formula>NOT(ISERROR(SEARCH(("НЕТ"),(C98))))</formula>
    </cfRule>
  </conditionalFormatting>
  <conditionalFormatting sqref="C98">
    <cfRule type="containsText" dxfId="4" priority="328" operator="containsText" text="???">
      <formula>NOT(ISERROR(SEARCH(("???"),(C98))))</formula>
    </cfRule>
  </conditionalFormatting>
  <conditionalFormatting sqref="C99:C103">
    <cfRule type="containsText" dxfId="5" priority="329" operator="containsText" text="МФР">
      <formula>NOT(ISERROR(SEARCH(("МФР"),(C99))))</formula>
    </cfRule>
  </conditionalFormatting>
  <conditionalFormatting sqref="C99:C103">
    <cfRule type="containsText" dxfId="6" priority="330" operator="containsText" text="НЕ ПРИМЕНЯЕТСЯ">
      <formula>NOT(ISERROR(SEARCH(("НЕ ПРИМЕНЯЕТСЯ"),(C99))))</formula>
    </cfRule>
  </conditionalFormatting>
  <conditionalFormatting sqref="C99:C103">
    <cfRule type="containsText" dxfId="0" priority="331" operator="containsText" text="ДА">
      <formula>NOT(ISERROR(SEARCH(("ДА"),(C99))))</formula>
    </cfRule>
  </conditionalFormatting>
  <conditionalFormatting sqref="C99:C103">
    <cfRule type="containsText" dxfId="3" priority="332" operator="containsText" text="НЕТ">
      <formula>NOT(ISERROR(SEARCH(("НЕТ"),(C99))))</formula>
    </cfRule>
  </conditionalFormatting>
  <conditionalFormatting sqref="C99:C103">
    <cfRule type="containsText" dxfId="4" priority="333" operator="containsText" text="???">
      <formula>NOT(ISERROR(SEARCH(("???"),(C99))))</formula>
    </cfRule>
  </conditionalFormatting>
  <conditionalFormatting sqref="C104">
    <cfRule type="containsText" dxfId="5" priority="334" operator="containsText" text="МФР">
      <formula>NOT(ISERROR(SEARCH(("МФР"),(C104))))</formula>
    </cfRule>
  </conditionalFormatting>
  <conditionalFormatting sqref="C104">
    <cfRule type="containsText" dxfId="6" priority="335" operator="containsText" text="НЕ ПРИМЕНЯЕТСЯ">
      <formula>NOT(ISERROR(SEARCH(("НЕ ПРИМЕНЯЕТСЯ"),(C104))))</formula>
    </cfRule>
  </conditionalFormatting>
  <conditionalFormatting sqref="C104">
    <cfRule type="containsText" dxfId="0" priority="336" operator="containsText" text="ДА">
      <formula>NOT(ISERROR(SEARCH(("ДА"),(C104))))</formula>
    </cfRule>
  </conditionalFormatting>
  <conditionalFormatting sqref="C104">
    <cfRule type="containsText" dxfId="3" priority="337" operator="containsText" text="НЕТ">
      <formula>NOT(ISERROR(SEARCH(("НЕТ"),(C104))))</formula>
    </cfRule>
  </conditionalFormatting>
  <conditionalFormatting sqref="C104">
    <cfRule type="containsText" dxfId="4" priority="338" operator="containsText" text="???">
      <formula>NOT(ISERROR(SEARCH(("???"),(C104))))</formula>
    </cfRule>
  </conditionalFormatting>
  <conditionalFormatting sqref="C105">
    <cfRule type="containsText" dxfId="5" priority="339" operator="containsText" text="МФР">
      <formula>NOT(ISERROR(SEARCH(("МФР"),(C105))))</formula>
    </cfRule>
  </conditionalFormatting>
  <conditionalFormatting sqref="C105">
    <cfRule type="containsText" dxfId="6" priority="340" operator="containsText" text="НЕ ПРИМЕНЯЕТСЯ">
      <formula>NOT(ISERROR(SEARCH(("НЕ ПРИМЕНЯЕТСЯ"),(C105))))</formula>
    </cfRule>
  </conditionalFormatting>
  <conditionalFormatting sqref="C105">
    <cfRule type="containsText" dxfId="0" priority="341" operator="containsText" text="ДА">
      <formula>NOT(ISERROR(SEARCH(("ДА"),(C105))))</formula>
    </cfRule>
  </conditionalFormatting>
  <conditionalFormatting sqref="C105">
    <cfRule type="containsText" dxfId="3" priority="342" operator="containsText" text="НЕТ">
      <formula>NOT(ISERROR(SEARCH(("НЕТ"),(C105))))</formula>
    </cfRule>
  </conditionalFormatting>
  <conditionalFormatting sqref="C105">
    <cfRule type="containsText" dxfId="4" priority="343" operator="containsText" text="???">
      <formula>NOT(ISERROR(SEARCH(("???"),(C105))))</formula>
    </cfRule>
  </conditionalFormatting>
  <conditionalFormatting sqref="C106">
    <cfRule type="containsText" dxfId="5" priority="344" operator="containsText" text="МФР">
      <formula>NOT(ISERROR(SEARCH(("МФР"),(C106))))</formula>
    </cfRule>
  </conditionalFormatting>
  <conditionalFormatting sqref="C106">
    <cfRule type="containsText" dxfId="6" priority="345" operator="containsText" text="НЕ ПРИМЕНЯЕТСЯ">
      <formula>NOT(ISERROR(SEARCH(("НЕ ПРИМЕНЯЕТСЯ"),(C106))))</formula>
    </cfRule>
  </conditionalFormatting>
  <conditionalFormatting sqref="C106">
    <cfRule type="containsText" dxfId="0" priority="346" operator="containsText" text="ДА">
      <formula>NOT(ISERROR(SEARCH(("ДА"),(C106))))</formula>
    </cfRule>
  </conditionalFormatting>
  <conditionalFormatting sqref="C106">
    <cfRule type="containsText" dxfId="3" priority="347" operator="containsText" text="НЕТ">
      <formula>NOT(ISERROR(SEARCH(("НЕТ"),(C106))))</formula>
    </cfRule>
  </conditionalFormatting>
  <conditionalFormatting sqref="C106">
    <cfRule type="containsText" dxfId="4" priority="348" operator="containsText" text="???">
      <formula>NOT(ISERROR(SEARCH(("???"),(C106))))</formula>
    </cfRule>
  </conditionalFormatting>
  <conditionalFormatting sqref="C107">
    <cfRule type="containsText" dxfId="5" priority="349" operator="containsText" text="МФР">
      <formula>NOT(ISERROR(SEARCH(("МФР"),(C107))))</formula>
    </cfRule>
  </conditionalFormatting>
  <conditionalFormatting sqref="C107">
    <cfRule type="containsText" dxfId="6" priority="350" operator="containsText" text="НЕ ПРИМЕНЯЕТСЯ">
      <formula>NOT(ISERROR(SEARCH(("НЕ ПРИМЕНЯЕТСЯ"),(C107))))</formula>
    </cfRule>
  </conditionalFormatting>
  <conditionalFormatting sqref="C107">
    <cfRule type="containsText" dxfId="0" priority="351" operator="containsText" text="ДА">
      <formula>NOT(ISERROR(SEARCH(("ДА"),(C107))))</formula>
    </cfRule>
  </conditionalFormatting>
  <conditionalFormatting sqref="C107">
    <cfRule type="containsText" dxfId="3" priority="352" operator="containsText" text="НЕТ">
      <formula>NOT(ISERROR(SEARCH(("НЕТ"),(C107))))</formula>
    </cfRule>
  </conditionalFormatting>
  <conditionalFormatting sqref="C107">
    <cfRule type="containsText" dxfId="4" priority="353" operator="containsText" text="???">
      <formula>NOT(ISERROR(SEARCH(("???"),(C107))))</formula>
    </cfRule>
  </conditionalFormatting>
  <conditionalFormatting sqref="C178">
    <cfRule type="containsText" dxfId="5" priority="354" operator="containsText" text="МФР">
      <formula>NOT(ISERROR(SEARCH(("МФР"),(C178))))</formula>
    </cfRule>
  </conditionalFormatting>
  <conditionalFormatting sqref="C178">
    <cfRule type="containsText" dxfId="6" priority="355" operator="containsText" text="НЕ ПРИМЕНЯЕТСЯ">
      <formula>NOT(ISERROR(SEARCH(("НЕ ПРИМЕНЯЕТСЯ"),(C178))))</formula>
    </cfRule>
  </conditionalFormatting>
  <conditionalFormatting sqref="C178">
    <cfRule type="containsText" dxfId="0" priority="356" operator="containsText" text="ДА">
      <formula>NOT(ISERROR(SEARCH(("ДА"),(C178))))</formula>
    </cfRule>
  </conditionalFormatting>
  <conditionalFormatting sqref="C178">
    <cfRule type="containsText" dxfId="3" priority="357" operator="containsText" text="НЕТ">
      <formula>NOT(ISERROR(SEARCH(("НЕТ"),(C178))))</formula>
    </cfRule>
  </conditionalFormatting>
  <conditionalFormatting sqref="C178">
    <cfRule type="containsText" dxfId="4" priority="358" operator="containsText" text="???">
      <formula>NOT(ISERROR(SEARCH(("???"),(C178))))</formula>
    </cfRule>
  </conditionalFormatting>
  <conditionalFormatting sqref="C108">
    <cfRule type="containsText" dxfId="5" priority="359" operator="containsText" text="МФР">
      <formula>NOT(ISERROR(SEARCH(("МФР"),(C108))))</formula>
    </cfRule>
  </conditionalFormatting>
  <conditionalFormatting sqref="C108">
    <cfRule type="containsText" dxfId="6" priority="360" operator="containsText" text="НЕ ПРИМЕНЯЕТСЯ">
      <formula>NOT(ISERROR(SEARCH(("НЕ ПРИМЕНЯЕТСЯ"),(C108))))</formula>
    </cfRule>
  </conditionalFormatting>
  <conditionalFormatting sqref="C108">
    <cfRule type="containsText" dxfId="0" priority="361" operator="containsText" text="ДА">
      <formula>NOT(ISERROR(SEARCH(("ДА"),(C108))))</formula>
    </cfRule>
  </conditionalFormatting>
  <conditionalFormatting sqref="C108">
    <cfRule type="containsText" dxfId="3" priority="362" operator="containsText" text="НЕТ">
      <formula>NOT(ISERROR(SEARCH(("НЕТ"),(C108))))</formula>
    </cfRule>
  </conditionalFormatting>
  <conditionalFormatting sqref="C108">
    <cfRule type="containsText" dxfId="4" priority="363" operator="containsText" text="???">
      <formula>NOT(ISERROR(SEARCH(("???"),(C108))))</formula>
    </cfRule>
  </conditionalFormatting>
  <conditionalFormatting sqref="C63:C68">
    <cfRule type="containsText" dxfId="5" priority="364" operator="containsText" text="МФР">
      <formula>NOT(ISERROR(SEARCH(("МФР"),(C63))))</formula>
    </cfRule>
  </conditionalFormatting>
  <conditionalFormatting sqref="C63:C68">
    <cfRule type="containsText" dxfId="6" priority="365" operator="containsText" text="НЕ ПРИМЕНЯЕТСЯ">
      <formula>NOT(ISERROR(SEARCH(("НЕ ПРИМЕНЯЕТСЯ"),(C63))))</formula>
    </cfRule>
  </conditionalFormatting>
  <conditionalFormatting sqref="C63:C68">
    <cfRule type="containsText" dxfId="0" priority="366" operator="containsText" text="ДА">
      <formula>NOT(ISERROR(SEARCH(("ДА"),(C63))))</formula>
    </cfRule>
  </conditionalFormatting>
  <conditionalFormatting sqref="C63:C68">
    <cfRule type="containsText" dxfId="3" priority="367" operator="containsText" text="НЕТ">
      <formula>NOT(ISERROR(SEARCH(("НЕТ"),(C63))))</formula>
    </cfRule>
  </conditionalFormatting>
  <conditionalFormatting sqref="C63:C68">
    <cfRule type="containsText" dxfId="4" priority="368" operator="containsText" text="???">
      <formula>NOT(ISERROR(SEARCH(("???"),(C63))))</formula>
    </cfRule>
  </conditionalFormatting>
  <conditionalFormatting sqref="C109 C111 C113:C115">
    <cfRule type="containsText" dxfId="0" priority="369" operator="containsText" text="ДА">
      <formula>NOT(ISERROR(SEARCH(("ДА"),(C109))))</formula>
    </cfRule>
  </conditionalFormatting>
  <conditionalFormatting sqref="C109 C111 C113:C115">
    <cfRule type="containsText" dxfId="3" priority="370" operator="containsText" text="НЕТ">
      <formula>NOT(ISERROR(SEARCH(("НЕТ"),(C109))))</formula>
    </cfRule>
  </conditionalFormatting>
  <conditionalFormatting sqref="C109 C111 C113:C115">
    <cfRule type="containsText" dxfId="4" priority="371" operator="containsText" text="???">
      <formula>NOT(ISERROR(SEARCH(("???"),(C109))))</formula>
    </cfRule>
  </conditionalFormatting>
  <conditionalFormatting sqref="C109 C111 C113:C115">
    <cfRule type="containsText" dxfId="5" priority="372" operator="containsText" text="МФР">
      <formula>NOT(ISERROR(SEARCH(("МФР"),(C109))))</formula>
    </cfRule>
  </conditionalFormatting>
  <conditionalFormatting sqref="C109 C111 C113:C115">
    <cfRule type="containsText" dxfId="6" priority="373" operator="containsText" text="НЕ ПРИМЕНЯЕТСЯ">
      <formula>NOT(ISERROR(SEARCH(("НЕ ПРИМЕНЯЕТСЯ"),(C109))))</formula>
    </cfRule>
  </conditionalFormatting>
  <conditionalFormatting sqref="C68:C69">
    <cfRule type="containsText" dxfId="5" priority="374" operator="containsText" text="МФР">
      <formula>NOT(ISERROR(SEARCH(("МФР"),(C68))))</formula>
    </cfRule>
  </conditionalFormatting>
  <conditionalFormatting sqref="C68:C69">
    <cfRule type="containsText" dxfId="6" priority="375" operator="containsText" text="НЕ ПРИМЕНЯЕТСЯ">
      <formula>NOT(ISERROR(SEARCH(("НЕ ПРИМЕНЯЕТСЯ"),(C68))))</formula>
    </cfRule>
  </conditionalFormatting>
  <conditionalFormatting sqref="C68:C69">
    <cfRule type="containsText" dxfId="0" priority="376" operator="containsText" text="ДА">
      <formula>NOT(ISERROR(SEARCH(("ДА"),(C68))))</formula>
    </cfRule>
  </conditionalFormatting>
  <conditionalFormatting sqref="C68:C69">
    <cfRule type="containsText" dxfId="3" priority="377" operator="containsText" text="НЕТ">
      <formula>NOT(ISERROR(SEARCH(("НЕТ"),(C68))))</formula>
    </cfRule>
  </conditionalFormatting>
  <conditionalFormatting sqref="C68:C69">
    <cfRule type="containsText" dxfId="4" priority="378" operator="containsText" text="???">
      <formula>NOT(ISERROR(SEARCH(("???"),(C68))))</formula>
    </cfRule>
  </conditionalFormatting>
  <dataValidations>
    <dataValidation type="list" allowBlank="1" showErrorMessage="1" sqref="C11:C13 C15:C21 C23:C28 C30:C40 C42:C49 C51:C52 C54:C60 C62:C69 C71:C75 C77:C81 C83:C91 C93:C109 C111 C113:C116 C118:C140 C142:C155 C157:C159 C161:C164 C167:C169 C172:C179">
      <formula1>'!'!$A$1:$A$6</formula1>
    </dataValidation>
    <dataValidation type="list" allowBlank="1" showErrorMessage="1" sqref="C165">
      <formula1>#REF!</formula1>
    </dataValidation>
  </dataValidations>
  <hyperlinks>
    <hyperlink display="ИТОГ" location="'ИТОГ'!A1" ref="B1"/>
    <hyperlink r:id="rId1" ref="D89"/>
    <hyperlink r:id="rId2" ref="F89"/>
    <hyperlink r:id="rId3" ref="F100"/>
    <hyperlink r:id="rId4" ref="D102"/>
    <hyperlink r:id="rId5" location="gid=1243836656" ref="D122"/>
    <hyperlink r:id="rId6" ref="F122"/>
    <hyperlink r:id="rId7" ref="F148"/>
    <hyperlink r:id="rId8" ref="F149"/>
    <hyperlink r:id="rId9" ref="F150"/>
    <hyperlink r:id="rId10" ref="F151"/>
    <hyperlink r:id="rId11" ref="F179"/>
  </hyperlinks>
  <printOptions/>
  <pageMargins bottom="0.75" footer="0.0" header="0.0" left="0.7" right="0.7" top="0.75"/>
  <pageSetup paperSize="9" orientation="portrait"/>
  <drawing r:id="rId1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1.22" defaultRowHeight="15.0" outlineLevelRow="1"/>
  <cols>
    <col customWidth="1" min="1" max="1" width="2.78"/>
    <col customWidth="1" min="2" max="2" width="47.11"/>
    <col customWidth="1" min="3" max="3" width="12.44"/>
    <col customWidth="1" min="4" max="4" width="24.0"/>
    <col customWidth="1" min="5" max="5" width="3.67"/>
    <col customWidth="1" min="6" max="6" width="16.0"/>
    <col customWidth="1" min="7" max="7" width="30.56"/>
    <col customWidth="1" min="8" max="8" width="18.78"/>
    <col customWidth="1" min="9" max="9" width="14.11"/>
  </cols>
  <sheetData>
    <row r="1" ht="15.0" customHeight="1">
      <c r="A1" s="317"/>
      <c r="B1" s="318" t="s">
        <v>78</v>
      </c>
      <c r="C1" s="317"/>
      <c r="D1" s="319"/>
      <c r="E1" s="320"/>
      <c r="F1" s="320"/>
      <c r="G1" s="321"/>
      <c r="H1" s="322"/>
      <c r="I1" s="322"/>
    </row>
    <row r="2" collapsed="1">
      <c r="A2" s="302" t="s">
        <v>79</v>
      </c>
      <c r="B2" s="302" t="str">
        <f>'ТИП'!B2</f>
        <v>Требования к проектным решениям</v>
      </c>
      <c r="C2" s="302" t="s">
        <v>81</v>
      </c>
      <c r="D2" s="302" t="s">
        <v>82</v>
      </c>
      <c r="E2" s="81"/>
      <c r="F2" s="79" t="s">
        <v>436</v>
      </c>
      <c r="G2" s="323" t="s">
        <v>84</v>
      </c>
      <c r="H2" s="79" t="s">
        <v>85</v>
      </c>
      <c r="I2" s="82" t="s">
        <v>86</v>
      </c>
    </row>
    <row r="3" hidden="1" outlineLevel="1">
      <c r="A3" s="91" t="s">
        <v>87</v>
      </c>
      <c r="B3" s="324" t="s">
        <v>15</v>
      </c>
      <c r="C3" s="325">
        <f>COUNTIF(C9:C100,"ДА")</f>
        <v>50</v>
      </c>
      <c r="D3" s="86"/>
      <c r="E3" s="87"/>
      <c r="F3" s="88">
        <f>SUM(F4:F7)</f>
        <v>79</v>
      </c>
      <c r="G3" s="147"/>
      <c r="H3" s="326"/>
      <c r="I3" s="326"/>
    </row>
    <row r="4" hidden="1" outlineLevel="1">
      <c r="A4" s="327">
        <f>COUNTA(A9:A100)</f>
        <v>80</v>
      </c>
      <c r="B4" s="93" t="s">
        <v>16</v>
      </c>
      <c r="C4" s="94">
        <f>COUNTIF(C9:C100,"НЕТ")</f>
        <v>6</v>
      </c>
      <c r="D4" s="95" t="s">
        <v>33</v>
      </c>
      <c r="E4" s="96" t="s">
        <v>88</v>
      </c>
      <c r="F4" s="96">
        <f>COUNTIF(E10:E156,"НД")</f>
        <v>18</v>
      </c>
      <c r="G4" s="147"/>
      <c r="H4" s="328" t="s">
        <v>36</v>
      </c>
      <c r="I4" s="329">
        <v>71.0</v>
      </c>
    </row>
    <row r="5" hidden="1" outlineLevel="1">
      <c r="A5" s="330"/>
      <c r="B5" s="100" t="s">
        <v>89</v>
      </c>
      <c r="C5" s="101">
        <f>COUNTIF(C9:C100,"ОТСУТСТВУЕТ")</f>
        <v>0</v>
      </c>
      <c r="D5" s="95" t="s">
        <v>35</v>
      </c>
      <c r="E5" s="102" t="s">
        <v>90</v>
      </c>
      <c r="F5" s="103">
        <f>COUNTIF(E10:E156,"МФР")</f>
        <v>44</v>
      </c>
      <c r="G5" s="147"/>
      <c r="H5" s="328" t="s">
        <v>40</v>
      </c>
      <c r="I5" s="326">
        <f>F3-I4</f>
        <v>8</v>
      </c>
    </row>
    <row r="6" hidden="1" outlineLevel="1">
      <c r="A6" s="330"/>
      <c r="B6" s="104" t="s">
        <v>91</v>
      </c>
      <c r="C6" s="105">
        <f>COUNTIF(C9:C100,"НЕ ПРИМЕНЯЕТСЯ")</f>
        <v>6</v>
      </c>
      <c r="D6" s="95" t="s">
        <v>37</v>
      </c>
      <c r="E6" s="106" t="s">
        <v>92</v>
      </c>
      <c r="F6" s="107">
        <f>COUNTIF(E10:E156,"ПИК")</f>
        <v>5</v>
      </c>
      <c r="G6" s="147"/>
      <c r="H6" s="326"/>
      <c r="I6" s="326"/>
    </row>
    <row r="7" hidden="1" outlineLevel="1">
      <c r="A7" s="330"/>
      <c r="B7" s="108" t="s">
        <v>437</v>
      </c>
      <c r="C7" s="109">
        <f>COUNTIF(C9:C100,"МФР")</f>
        <v>0</v>
      </c>
      <c r="D7" s="95" t="s">
        <v>39</v>
      </c>
      <c r="E7" s="110" t="s">
        <v>39</v>
      </c>
      <c r="F7" s="111">
        <f>COUNTIF(E10:E156,"МФС")</f>
        <v>12</v>
      </c>
      <c r="G7" s="147"/>
      <c r="H7" s="326"/>
      <c r="I7" s="326"/>
    </row>
    <row r="8" hidden="1" outlineLevel="1">
      <c r="A8" s="331"/>
      <c r="B8" s="113" t="s">
        <v>93</v>
      </c>
      <c r="C8" s="114">
        <f>A4-C3-C4-C5-C6-C7</f>
        <v>18</v>
      </c>
      <c r="D8" s="115"/>
      <c r="E8" s="114"/>
      <c r="F8" s="114"/>
      <c r="G8" s="147"/>
      <c r="H8" s="326"/>
      <c r="I8" s="326"/>
    </row>
    <row r="9">
      <c r="A9" s="332"/>
      <c r="B9" s="333" t="s">
        <v>94</v>
      </c>
      <c r="C9" s="334"/>
      <c r="D9" s="335"/>
      <c r="E9" s="336"/>
      <c r="F9" s="336"/>
      <c r="G9" s="337"/>
      <c r="H9" s="338"/>
      <c r="I9" s="338"/>
    </row>
    <row r="10" outlineLevel="1">
      <c r="A10" s="62">
        <f>1</f>
        <v>1</v>
      </c>
      <c r="B10" s="130" t="s">
        <v>438</v>
      </c>
      <c r="C10" s="131" t="s">
        <v>15</v>
      </c>
      <c r="D10" s="252"/>
      <c r="E10" s="133" t="s">
        <v>90</v>
      </c>
      <c r="F10" s="133" t="s">
        <v>28</v>
      </c>
      <c r="G10" s="135"/>
      <c r="H10" s="339"/>
      <c r="I10" s="216" t="s">
        <v>36</v>
      </c>
    </row>
    <row r="11" ht="30.0" customHeight="1" outlineLevel="1">
      <c r="A11" s="62">
        <f t="shared" ref="A11:A18" si="1">A10+1</f>
        <v>2</v>
      </c>
      <c r="B11" s="66" t="s">
        <v>439</v>
      </c>
      <c r="C11" s="131" t="s">
        <v>15</v>
      </c>
      <c r="D11" s="250"/>
      <c r="E11" s="133" t="s">
        <v>90</v>
      </c>
      <c r="F11" s="289" t="s">
        <v>28</v>
      </c>
      <c r="G11" s="229" t="s">
        <v>440</v>
      </c>
      <c r="H11" s="339"/>
      <c r="I11" s="216" t="s">
        <v>36</v>
      </c>
    </row>
    <row r="12" outlineLevel="1">
      <c r="A12" s="62">
        <f t="shared" si="1"/>
        <v>3</v>
      </c>
      <c r="B12" s="60" t="s">
        <v>441</v>
      </c>
      <c r="C12" s="131" t="s">
        <v>15</v>
      </c>
      <c r="D12" s="252"/>
      <c r="E12" s="140" t="s">
        <v>92</v>
      </c>
      <c r="F12" s="141" t="s">
        <v>442</v>
      </c>
      <c r="G12" s="135"/>
      <c r="I12" s="216" t="s">
        <v>36</v>
      </c>
    </row>
    <row r="13" outlineLevel="1">
      <c r="A13" s="62">
        <f t="shared" si="1"/>
        <v>4</v>
      </c>
      <c r="B13" s="66" t="s">
        <v>443</v>
      </c>
      <c r="C13" s="131" t="s">
        <v>15</v>
      </c>
      <c r="D13" s="252"/>
      <c r="E13" s="133" t="s">
        <v>90</v>
      </c>
      <c r="F13" s="133" t="s">
        <v>444</v>
      </c>
      <c r="G13" s="135"/>
      <c r="H13" s="152" t="s">
        <v>445</v>
      </c>
      <c r="I13" s="216" t="s">
        <v>36</v>
      </c>
    </row>
    <row r="14" outlineLevel="1">
      <c r="A14" s="62">
        <f t="shared" si="1"/>
        <v>5</v>
      </c>
      <c r="B14" s="60" t="s">
        <v>446</v>
      </c>
      <c r="C14" s="131" t="s">
        <v>15</v>
      </c>
      <c r="D14" s="250"/>
      <c r="E14" s="133" t="s">
        <v>90</v>
      </c>
      <c r="F14" s="134" t="s">
        <v>447</v>
      </c>
      <c r="G14" s="171" t="s">
        <v>112</v>
      </c>
      <c r="H14" s="216"/>
      <c r="I14" s="216" t="s">
        <v>36</v>
      </c>
    </row>
    <row r="15" outlineLevel="1">
      <c r="A15" s="62">
        <f t="shared" si="1"/>
        <v>6</v>
      </c>
      <c r="B15" s="60" t="s">
        <v>448</v>
      </c>
      <c r="C15" s="131" t="s">
        <v>15</v>
      </c>
      <c r="D15" s="250"/>
      <c r="E15" s="133" t="s">
        <v>90</v>
      </c>
      <c r="F15" s="134" t="s">
        <v>447</v>
      </c>
      <c r="G15" s="171" t="s">
        <v>112</v>
      </c>
      <c r="H15" s="216"/>
      <c r="I15" s="216" t="s">
        <v>36</v>
      </c>
    </row>
    <row r="16" outlineLevel="1">
      <c r="A16" s="62">
        <f t="shared" si="1"/>
        <v>7</v>
      </c>
      <c r="B16" s="340" t="s">
        <v>449</v>
      </c>
      <c r="C16" s="341" t="s">
        <v>15</v>
      </c>
      <c r="D16" s="250"/>
      <c r="E16" s="140" t="s">
        <v>92</v>
      </c>
      <c r="F16" s="182" t="s">
        <v>37</v>
      </c>
      <c r="G16" s="135"/>
      <c r="H16" s="152" t="s">
        <v>450</v>
      </c>
      <c r="I16" s="216" t="s">
        <v>36</v>
      </c>
    </row>
    <row r="17" outlineLevel="1">
      <c r="A17" s="62">
        <f t="shared" si="1"/>
        <v>8</v>
      </c>
      <c r="B17" s="66" t="s">
        <v>148</v>
      </c>
      <c r="C17" s="61" t="s">
        <v>16</v>
      </c>
      <c r="D17" s="181" t="s">
        <v>149</v>
      </c>
      <c r="E17" s="140" t="s">
        <v>92</v>
      </c>
      <c r="F17" s="182" t="s">
        <v>451</v>
      </c>
      <c r="G17" s="139" t="s">
        <v>452</v>
      </c>
      <c r="H17" s="152" t="s">
        <v>453</v>
      </c>
      <c r="I17" s="216" t="s">
        <v>36</v>
      </c>
    </row>
    <row r="18" ht="54.75" customHeight="1" outlineLevel="1">
      <c r="A18" s="62">
        <f t="shared" si="1"/>
        <v>9</v>
      </c>
      <c r="B18" s="130" t="s">
        <v>454</v>
      </c>
      <c r="C18" s="61" t="s">
        <v>15</v>
      </c>
      <c r="D18" s="250"/>
      <c r="E18" s="140" t="s">
        <v>92</v>
      </c>
      <c r="F18" s="182" t="s">
        <v>455</v>
      </c>
      <c r="G18" s="139" t="s">
        <v>456</v>
      </c>
      <c r="H18" s="152" t="s">
        <v>457</v>
      </c>
      <c r="I18" s="216" t="s">
        <v>36</v>
      </c>
    </row>
    <row r="19" outlineLevel="1">
      <c r="A19" s="204"/>
      <c r="B19" s="342" t="s">
        <v>458</v>
      </c>
      <c r="C19" s="220"/>
      <c r="D19" s="248"/>
      <c r="E19" s="146"/>
      <c r="F19" s="146"/>
      <c r="G19" s="147"/>
      <c r="H19" s="343"/>
      <c r="I19" s="343"/>
    </row>
    <row r="20" outlineLevel="1">
      <c r="A20" s="62">
        <f>A18+1</f>
        <v>10</v>
      </c>
      <c r="B20" s="192" t="s">
        <v>459</v>
      </c>
      <c r="C20" s="131" t="s">
        <v>15</v>
      </c>
      <c r="D20" s="252"/>
      <c r="E20" s="172" t="s">
        <v>39</v>
      </c>
      <c r="F20" s="173" t="s">
        <v>39</v>
      </c>
      <c r="G20" s="135"/>
      <c r="H20" s="339"/>
      <c r="I20" s="216" t="s">
        <v>36</v>
      </c>
    </row>
    <row r="21" outlineLevel="1">
      <c r="A21" s="62">
        <f t="shared" ref="A21:A29" si="2">A20+1</f>
        <v>11</v>
      </c>
      <c r="B21" s="192" t="s">
        <v>460</v>
      </c>
      <c r="C21" s="131" t="s">
        <v>15</v>
      </c>
      <c r="D21" s="252"/>
      <c r="E21" s="172" t="s">
        <v>39</v>
      </c>
      <c r="F21" s="173" t="s">
        <v>39</v>
      </c>
      <c r="G21" s="135"/>
      <c r="H21" s="339"/>
      <c r="I21" s="216" t="s">
        <v>36</v>
      </c>
    </row>
    <row r="22" outlineLevel="1">
      <c r="A22" s="62">
        <f t="shared" si="2"/>
        <v>12</v>
      </c>
      <c r="B22" s="192" t="s">
        <v>461</v>
      </c>
      <c r="C22" s="131" t="s">
        <v>15</v>
      </c>
      <c r="D22" s="252"/>
      <c r="E22" s="172" t="s">
        <v>39</v>
      </c>
      <c r="F22" s="173" t="s">
        <v>39</v>
      </c>
      <c r="G22" s="135"/>
      <c r="H22" s="339"/>
      <c r="I22" s="216" t="s">
        <v>36</v>
      </c>
    </row>
    <row r="23" ht="36.0" customHeight="1" outlineLevel="1">
      <c r="A23" s="62">
        <f t="shared" si="2"/>
        <v>13</v>
      </c>
      <c r="B23" s="192" t="s">
        <v>462</v>
      </c>
      <c r="C23" s="131" t="s">
        <v>15</v>
      </c>
      <c r="D23" s="252"/>
      <c r="E23" s="172" t="s">
        <v>39</v>
      </c>
      <c r="F23" s="173" t="s">
        <v>39</v>
      </c>
      <c r="G23" s="135"/>
      <c r="H23" s="216" t="s">
        <v>463</v>
      </c>
      <c r="I23" s="216" t="s">
        <v>36</v>
      </c>
    </row>
    <row r="24" ht="36.0" customHeight="1" outlineLevel="1">
      <c r="A24" s="62">
        <f t="shared" si="2"/>
        <v>14</v>
      </c>
      <c r="B24" s="192" t="s">
        <v>464</v>
      </c>
      <c r="C24" s="131" t="s">
        <v>15</v>
      </c>
      <c r="D24" s="252"/>
      <c r="E24" s="172"/>
      <c r="F24" s="173"/>
      <c r="G24" s="135"/>
      <c r="H24" s="216"/>
      <c r="I24" s="216"/>
    </row>
    <row r="25" ht="59.25" customHeight="1" outlineLevel="1">
      <c r="A25" s="62">
        <f t="shared" si="2"/>
        <v>15</v>
      </c>
      <c r="B25" s="66" t="s">
        <v>465</v>
      </c>
      <c r="C25" s="131" t="s">
        <v>16</v>
      </c>
      <c r="D25" s="250" t="s">
        <v>466</v>
      </c>
      <c r="E25" s="133" t="s">
        <v>90</v>
      </c>
      <c r="F25" s="289" t="s">
        <v>324</v>
      </c>
      <c r="G25" s="186" t="s">
        <v>467</v>
      </c>
      <c r="H25" s="339"/>
      <c r="I25" s="216" t="s">
        <v>36</v>
      </c>
    </row>
    <row r="26" outlineLevel="1">
      <c r="A26" s="62">
        <f t="shared" si="2"/>
        <v>16</v>
      </c>
      <c r="B26" s="66" t="s">
        <v>468</v>
      </c>
      <c r="C26" s="131" t="s">
        <v>16</v>
      </c>
      <c r="D26" s="250" t="s">
        <v>469</v>
      </c>
      <c r="E26" s="172" t="s">
        <v>39</v>
      </c>
      <c r="F26" s="173" t="s">
        <v>39</v>
      </c>
      <c r="G26" s="229" t="s">
        <v>470</v>
      </c>
      <c r="H26" s="344" t="s">
        <v>471</v>
      </c>
      <c r="I26" s="216" t="s">
        <v>291</v>
      </c>
    </row>
    <row r="27" outlineLevel="1">
      <c r="A27" s="62">
        <f t="shared" si="2"/>
        <v>17</v>
      </c>
      <c r="B27" s="60" t="s">
        <v>472</v>
      </c>
      <c r="C27" s="131" t="s">
        <v>15</v>
      </c>
      <c r="D27" s="250"/>
      <c r="E27" s="172" t="s">
        <v>39</v>
      </c>
      <c r="F27" s="173" t="s">
        <v>39</v>
      </c>
      <c r="G27" s="186" t="s">
        <v>158</v>
      </c>
      <c r="H27" s="66"/>
      <c r="I27" s="216" t="s">
        <v>36</v>
      </c>
    </row>
    <row r="28" outlineLevel="1">
      <c r="A28" s="62">
        <f t="shared" si="2"/>
        <v>18</v>
      </c>
      <c r="B28" s="60" t="s">
        <v>473</v>
      </c>
      <c r="C28" s="131" t="s">
        <v>15</v>
      </c>
      <c r="D28" s="250"/>
      <c r="E28" s="172" t="s">
        <v>39</v>
      </c>
      <c r="F28" s="173" t="s">
        <v>39</v>
      </c>
      <c r="G28" s="345" t="s">
        <v>474</v>
      </c>
      <c r="H28" s="216"/>
      <c r="I28" s="216" t="s">
        <v>36</v>
      </c>
    </row>
    <row r="29" outlineLevel="1">
      <c r="A29" s="62">
        <f t="shared" si="2"/>
        <v>19</v>
      </c>
      <c r="B29" s="60" t="s">
        <v>475</v>
      </c>
      <c r="C29" s="131" t="s">
        <v>15</v>
      </c>
      <c r="D29" s="250"/>
      <c r="E29" s="96" t="s">
        <v>88</v>
      </c>
      <c r="F29" s="346" t="s">
        <v>319</v>
      </c>
      <c r="G29" s="347" t="s">
        <v>476</v>
      </c>
      <c r="H29" s="348" t="s">
        <v>477</v>
      </c>
      <c r="I29" s="216" t="s">
        <v>36</v>
      </c>
    </row>
    <row r="30" ht="15.75" customHeight="1">
      <c r="A30" s="262"/>
      <c r="B30" s="349" t="s">
        <v>159</v>
      </c>
      <c r="C30" s="264"/>
      <c r="D30" s="265"/>
      <c r="E30" s="127"/>
      <c r="F30" s="127"/>
      <c r="G30" s="126"/>
      <c r="H30" s="350"/>
      <c r="I30" s="350"/>
    </row>
    <row r="31" outlineLevel="1">
      <c r="A31" s="62">
        <f>A29+1</f>
        <v>20</v>
      </c>
      <c r="B31" s="130" t="s">
        <v>478</v>
      </c>
      <c r="C31" s="131" t="s">
        <v>15</v>
      </c>
      <c r="D31" s="351"/>
      <c r="E31" s="133" t="s">
        <v>90</v>
      </c>
      <c r="F31" s="134" t="s">
        <v>479</v>
      </c>
      <c r="G31" s="135"/>
      <c r="H31" s="339"/>
      <c r="I31" s="216" t="s">
        <v>36</v>
      </c>
    </row>
    <row r="32" outlineLevel="1">
      <c r="A32" s="62">
        <f t="shared" ref="A32:A34" si="3">A31+1</f>
        <v>21</v>
      </c>
      <c r="B32" s="130" t="s">
        <v>480</v>
      </c>
      <c r="C32" s="131" t="s">
        <v>15</v>
      </c>
      <c r="D32" s="252"/>
      <c r="E32" s="133" t="s">
        <v>90</v>
      </c>
      <c r="F32" s="134" t="s">
        <v>481</v>
      </c>
      <c r="G32" s="135"/>
      <c r="H32" s="339"/>
      <c r="I32" s="216" t="s">
        <v>36</v>
      </c>
    </row>
    <row r="33" outlineLevel="1">
      <c r="A33" s="62">
        <f t="shared" si="3"/>
        <v>22</v>
      </c>
      <c r="B33" s="130" t="s">
        <v>482</v>
      </c>
      <c r="C33" s="131" t="s">
        <v>15</v>
      </c>
      <c r="D33" s="252"/>
      <c r="E33" s="133" t="s">
        <v>90</v>
      </c>
      <c r="F33" s="134" t="s">
        <v>447</v>
      </c>
      <c r="G33" s="135"/>
      <c r="H33" s="339"/>
      <c r="I33" s="216" t="s">
        <v>36</v>
      </c>
    </row>
    <row r="34" ht="36.75" customHeight="1" outlineLevel="1">
      <c r="A34" s="62">
        <f t="shared" si="3"/>
        <v>23</v>
      </c>
      <c r="B34" s="66" t="s">
        <v>483</v>
      </c>
      <c r="C34" s="61" t="s">
        <v>15</v>
      </c>
      <c r="D34" s="250"/>
      <c r="E34" s="96" t="s">
        <v>88</v>
      </c>
      <c r="F34" s="209" t="s">
        <v>484</v>
      </c>
      <c r="G34" s="135"/>
      <c r="H34" s="344" t="s">
        <v>485</v>
      </c>
      <c r="I34" s="216" t="s">
        <v>36</v>
      </c>
    </row>
    <row r="35" ht="15.75" customHeight="1" outlineLevel="1">
      <c r="A35" s="204"/>
      <c r="B35" s="342" t="s">
        <v>486</v>
      </c>
      <c r="C35" s="220"/>
      <c r="D35" s="248"/>
      <c r="E35" s="146"/>
      <c r="F35" s="146"/>
      <c r="G35" s="147"/>
      <c r="H35" s="343"/>
      <c r="I35" s="343"/>
    </row>
    <row r="36" ht="30.0" customHeight="1" outlineLevel="1">
      <c r="A36" s="62">
        <f>A34+1</f>
        <v>24</v>
      </c>
      <c r="B36" s="192" t="s">
        <v>487</v>
      </c>
      <c r="C36" s="131" t="s">
        <v>15</v>
      </c>
      <c r="D36" s="252"/>
      <c r="E36" s="133" t="s">
        <v>90</v>
      </c>
      <c r="F36" s="134" t="s">
        <v>488</v>
      </c>
      <c r="G36" s="135"/>
      <c r="H36" s="339"/>
      <c r="I36" s="216" t="s">
        <v>36</v>
      </c>
    </row>
    <row r="37" ht="30.0" customHeight="1" outlineLevel="1">
      <c r="A37" s="62">
        <f t="shared" ref="A37:A43" si="4">A36+1</f>
        <v>25</v>
      </c>
      <c r="B37" s="192" t="s">
        <v>489</v>
      </c>
      <c r="C37" s="131" t="s">
        <v>15</v>
      </c>
      <c r="D37" s="252"/>
      <c r="E37" s="133" t="s">
        <v>90</v>
      </c>
      <c r="F37" s="134" t="s">
        <v>488</v>
      </c>
      <c r="G37" s="135"/>
      <c r="H37" s="339"/>
      <c r="I37" s="216" t="s">
        <v>36</v>
      </c>
    </row>
    <row r="38" ht="30.0" customHeight="1" outlineLevel="1">
      <c r="A38" s="62">
        <f t="shared" si="4"/>
        <v>26</v>
      </c>
      <c r="B38" s="192" t="s">
        <v>490</v>
      </c>
      <c r="C38" s="131" t="s">
        <v>15</v>
      </c>
      <c r="D38" s="252"/>
      <c r="E38" s="133" t="s">
        <v>90</v>
      </c>
      <c r="F38" s="134" t="s">
        <v>488</v>
      </c>
      <c r="G38" s="135"/>
      <c r="H38" s="339"/>
      <c r="I38" s="216" t="s">
        <v>36</v>
      </c>
    </row>
    <row r="39" outlineLevel="1">
      <c r="A39" s="62">
        <f t="shared" si="4"/>
        <v>27</v>
      </c>
      <c r="B39" s="192" t="s">
        <v>491</v>
      </c>
      <c r="C39" s="131" t="s">
        <v>16</v>
      </c>
      <c r="D39" s="250" t="s">
        <v>492</v>
      </c>
      <c r="E39" s="133" t="s">
        <v>90</v>
      </c>
      <c r="F39" s="134" t="s">
        <v>493</v>
      </c>
      <c r="G39" s="352" t="s">
        <v>494</v>
      </c>
      <c r="H39" s="339"/>
      <c r="I39" s="216" t="s">
        <v>36</v>
      </c>
    </row>
    <row r="40" ht="30.0" customHeight="1" outlineLevel="1">
      <c r="A40" s="62">
        <f t="shared" si="4"/>
        <v>28</v>
      </c>
      <c r="B40" s="192" t="s">
        <v>495</v>
      </c>
      <c r="C40" s="131" t="s">
        <v>15</v>
      </c>
      <c r="D40" s="252"/>
      <c r="E40" s="133" t="s">
        <v>90</v>
      </c>
      <c r="F40" s="134" t="s">
        <v>488</v>
      </c>
      <c r="G40" s="135"/>
      <c r="H40" s="339"/>
      <c r="I40" s="216" t="s">
        <v>36</v>
      </c>
    </row>
    <row r="41" outlineLevel="1">
      <c r="A41" s="62">
        <f t="shared" si="4"/>
        <v>29</v>
      </c>
      <c r="B41" s="192" t="s">
        <v>496</v>
      </c>
      <c r="C41" s="131" t="s">
        <v>15</v>
      </c>
      <c r="D41" s="250"/>
      <c r="E41" s="133" t="s">
        <v>90</v>
      </c>
      <c r="F41" s="134" t="s">
        <v>488</v>
      </c>
      <c r="G41" s="171" t="s">
        <v>112</v>
      </c>
      <c r="H41" s="339"/>
      <c r="I41" s="216" t="s">
        <v>36</v>
      </c>
    </row>
    <row r="42" outlineLevel="1">
      <c r="A42" s="62">
        <f t="shared" si="4"/>
        <v>30</v>
      </c>
      <c r="B42" s="66" t="s">
        <v>497</v>
      </c>
      <c r="C42" s="131" t="s">
        <v>15</v>
      </c>
      <c r="D42" s="250"/>
      <c r="E42" s="133" t="s">
        <v>90</v>
      </c>
      <c r="F42" s="134" t="s">
        <v>488</v>
      </c>
      <c r="G42" s="171" t="s">
        <v>112</v>
      </c>
      <c r="H42" s="339"/>
      <c r="I42" s="216" t="s">
        <v>36</v>
      </c>
    </row>
    <row r="43" ht="60.75" customHeight="1" outlineLevel="1">
      <c r="A43" s="62">
        <f t="shared" si="4"/>
        <v>31</v>
      </c>
      <c r="B43" s="66" t="s">
        <v>498</v>
      </c>
      <c r="C43" s="131" t="s">
        <v>15</v>
      </c>
      <c r="D43" s="252"/>
      <c r="E43" s="133" t="s">
        <v>90</v>
      </c>
      <c r="F43" s="134" t="s">
        <v>493</v>
      </c>
      <c r="G43" s="135"/>
      <c r="H43" s="152" t="s">
        <v>499</v>
      </c>
      <c r="I43" s="216" t="s">
        <v>36</v>
      </c>
    </row>
    <row r="44" ht="15.75" customHeight="1" outlineLevel="1">
      <c r="A44" s="204"/>
      <c r="B44" s="342" t="s">
        <v>500</v>
      </c>
      <c r="C44" s="220"/>
      <c r="D44" s="248"/>
      <c r="E44" s="146"/>
      <c r="F44" s="146"/>
      <c r="G44" s="147"/>
      <c r="H44" s="343"/>
      <c r="I44" s="343"/>
    </row>
    <row r="45" ht="30.0" customHeight="1" outlineLevel="1">
      <c r="A45" s="62">
        <f>A43+1</f>
        <v>32</v>
      </c>
      <c r="B45" s="192" t="s">
        <v>501</v>
      </c>
      <c r="C45" s="131" t="s">
        <v>15</v>
      </c>
      <c r="D45" s="250"/>
      <c r="E45" s="133" t="s">
        <v>90</v>
      </c>
      <c r="F45" s="134" t="s">
        <v>488</v>
      </c>
      <c r="G45" s="353" t="s">
        <v>502</v>
      </c>
      <c r="H45" s="339"/>
      <c r="I45" s="216" t="s">
        <v>36</v>
      </c>
    </row>
    <row r="46" outlineLevel="1">
      <c r="A46" s="62">
        <f t="shared" ref="A46:A47" si="5">A45+1</f>
        <v>33</v>
      </c>
      <c r="B46" s="192" t="s">
        <v>503</v>
      </c>
      <c r="C46" s="131" t="s">
        <v>15</v>
      </c>
      <c r="D46" s="250"/>
      <c r="E46" s="133" t="s">
        <v>90</v>
      </c>
      <c r="F46" s="134" t="s">
        <v>488</v>
      </c>
      <c r="G46" s="353" t="s">
        <v>504</v>
      </c>
      <c r="H46" s="339"/>
      <c r="I46" s="216" t="s">
        <v>36</v>
      </c>
    </row>
    <row r="47" outlineLevel="1">
      <c r="A47" s="62">
        <f t="shared" si="5"/>
        <v>34</v>
      </c>
      <c r="B47" s="192" t="s">
        <v>505</v>
      </c>
      <c r="C47" s="131" t="s">
        <v>15</v>
      </c>
      <c r="D47" s="250"/>
      <c r="E47" s="133" t="s">
        <v>90</v>
      </c>
      <c r="F47" s="134" t="s">
        <v>488</v>
      </c>
      <c r="G47" s="353" t="s">
        <v>506</v>
      </c>
      <c r="H47" s="339"/>
      <c r="I47" s="216" t="s">
        <v>36</v>
      </c>
    </row>
    <row r="48" ht="15.75" customHeight="1">
      <c r="A48" s="354"/>
      <c r="B48" s="355" t="s">
        <v>507</v>
      </c>
      <c r="C48" s="356"/>
      <c r="D48" s="357"/>
      <c r="E48" s="358"/>
      <c r="F48" s="358"/>
      <c r="G48" s="359"/>
      <c r="H48" s="360"/>
      <c r="I48" s="360"/>
    </row>
    <row r="49" ht="30.0" customHeight="1" outlineLevel="1">
      <c r="A49" s="62">
        <f>A47+1</f>
        <v>35</v>
      </c>
      <c r="B49" s="60" t="s">
        <v>508</v>
      </c>
      <c r="C49" s="131" t="s">
        <v>15</v>
      </c>
      <c r="D49" s="250"/>
      <c r="E49" s="96" t="s">
        <v>88</v>
      </c>
      <c r="F49" s="209" t="s">
        <v>509</v>
      </c>
      <c r="G49" s="171" t="s">
        <v>112</v>
      </c>
      <c r="H49" s="339"/>
      <c r="I49" s="216" t="s">
        <v>36</v>
      </c>
    </row>
    <row r="50" ht="60.75" customHeight="1" outlineLevel="1">
      <c r="A50" s="62">
        <f t="shared" ref="A50:A53" si="6">A49+1</f>
        <v>36</v>
      </c>
      <c r="B50" s="60" t="s">
        <v>510</v>
      </c>
      <c r="C50" s="131" t="s">
        <v>15</v>
      </c>
      <c r="D50" s="361"/>
      <c r="E50" s="96" t="s">
        <v>88</v>
      </c>
      <c r="F50" s="209" t="s">
        <v>511</v>
      </c>
      <c r="G50" s="229" t="s">
        <v>512</v>
      </c>
      <c r="H50" s="344" t="s">
        <v>513</v>
      </c>
      <c r="I50" s="216" t="s">
        <v>36</v>
      </c>
    </row>
    <row r="51" outlineLevel="1">
      <c r="A51" s="62">
        <f t="shared" si="6"/>
        <v>37</v>
      </c>
      <c r="B51" s="66" t="s">
        <v>514</v>
      </c>
      <c r="C51" s="131" t="s">
        <v>15</v>
      </c>
      <c r="D51" s="250"/>
      <c r="E51" s="133" t="s">
        <v>90</v>
      </c>
      <c r="F51" s="133" t="s">
        <v>515</v>
      </c>
      <c r="G51" s="171" t="s">
        <v>112</v>
      </c>
      <c r="H51" s="339"/>
      <c r="I51" s="216" t="s">
        <v>36</v>
      </c>
    </row>
    <row r="52" outlineLevel="1">
      <c r="A52" s="62">
        <f t="shared" si="6"/>
        <v>38</v>
      </c>
      <c r="B52" s="60" t="s">
        <v>516</v>
      </c>
      <c r="C52" s="61" t="s">
        <v>15</v>
      </c>
      <c r="D52" s="252"/>
      <c r="E52" s="172" t="s">
        <v>39</v>
      </c>
      <c r="F52" s="173" t="s">
        <v>39</v>
      </c>
      <c r="G52" s="135"/>
      <c r="H52" s="152" t="s">
        <v>517</v>
      </c>
      <c r="I52" s="216" t="s">
        <v>36</v>
      </c>
    </row>
    <row r="53" ht="58.5" customHeight="1" outlineLevel="1">
      <c r="A53" s="62">
        <f t="shared" si="6"/>
        <v>39</v>
      </c>
      <c r="B53" s="60" t="s">
        <v>518</v>
      </c>
      <c r="C53" s="61" t="s">
        <v>15</v>
      </c>
      <c r="D53" s="252"/>
      <c r="E53" s="96" t="s">
        <v>88</v>
      </c>
      <c r="F53" s="96" t="s">
        <v>519</v>
      </c>
      <c r="G53" s="135"/>
      <c r="H53" s="216" t="s">
        <v>520</v>
      </c>
      <c r="I53" s="216" t="s">
        <v>36</v>
      </c>
    </row>
    <row r="54" ht="15.75" customHeight="1" collapsed="1">
      <c r="A54" s="332"/>
      <c r="B54" s="333" t="s">
        <v>521</v>
      </c>
      <c r="C54" s="334"/>
      <c r="D54" s="335"/>
      <c r="E54" s="336"/>
      <c r="F54" s="336"/>
      <c r="G54" s="337"/>
      <c r="H54" s="338"/>
      <c r="I54" s="338"/>
    </row>
    <row r="55" hidden="1" outlineLevel="1">
      <c r="A55" s="62">
        <f>A53+1</f>
        <v>40</v>
      </c>
      <c r="B55" s="66" t="s">
        <v>522</v>
      </c>
      <c r="C55" s="131" t="s">
        <v>91</v>
      </c>
      <c r="D55" s="252"/>
      <c r="E55" s="133" t="s">
        <v>90</v>
      </c>
      <c r="F55" s="133" t="s">
        <v>523</v>
      </c>
      <c r="G55" s="135"/>
      <c r="H55" s="339"/>
      <c r="I55" s="216" t="s">
        <v>36</v>
      </c>
    </row>
    <row r="56" hidden="1" outlineLevel="1">
      <c r="A56" s="62">
        <f>A55+1</f>
        <v>41</v>
      </c>
      <c r="B56" s="60" t="s">
        <v>524</v>
      </c>
      <c r="C56" s="362" t="s">
        <v>319</v>
      </c>
      <c r="D56" s="252"/>
      <c r="E56" s="133" t="s">
        <v>90</v>
      </c>
      <c r="F56" s="133" t="s">
        <v>525</v>
      </c>
      <c r="G56" s="135"/>
      <c r="H56" s="339"/>
      <c r="I56" s="216" t="s">
        <v>36</v>
      </c>
    </row>
    <row r="57" ht="15.75" hidden="1" customHeight="1" outlineLevel="1">
      <c r="A57" s="204"/>
      <c r="B57" s="296" t="s">
        <v>526</v>
      </c>
      <c r="C57" s="220"/>
      <c r="D57" s="248"/>
      <c r="E57" s="146"/>
      <c r="F57" s="146"/>
      <c r="G57" s="147"/>
      <c r="H57" s="343"/>
      <c r="I57" s="343"/>
    </row>
    <row r="58" ht="30.0" hidden="1" customHeight="1" outlineLevel="1">
      <c r="A58" s="62">
        <f>A56+1</f>
        <v>42</v>
      </c>
      <c r="B58" s="130" t="s">
        <v>527</v>
      </c>
      <c r="C58" s="362" t="s">
        <v>319</v>
      </c>
      <c r="D58" s="252"/>
      <c r="E58" s="133" t="s">
        <v>90</v>
      </c>
      <c r="F58" s="133" t="s">
        <v>523</v>
      </c>
      <c r="G58" s="135"/>
      <c r="H58" s="339"/>
      <c r="I58" s="216" t="s">
        <v>36</v>
      </c>
    </row>
    <row r="59" ht="30.0" hidden="1" customHeight="1" outlineLevel="1">
      <c r="A59" s="62">
        <f t="shared" ref="A59:A67" si="7">A58+1</f>
        <v>43</v>
      </c>
      <c r="B59" s="130" t="s">
        <v>528</v>
      </c>
      <c r="C59" s="362" t="s">
        <v>319</v>
      </c>
      <c r="D59" s="252"/>
      <c r="E59" s="133" t="s">
        <v>90</v>
      </c>
      <c r="F59" s="133" t="s">
        <v>523</v>
      </c>
      <c r="G59" s="135"/>
      <c r="H59" s="339"/>
      <c r="I59" s="216" t="s">
        <v>36</v>
      </c>
    </row>
    <row r="60" ht="30.0" hidden="1" customHeight="1" outlineLevel="1">
      <c r="A60" s="62">
        <f t="shared" si="7"/>
        <v>44</v>
      </c>
      <c r="B60" s="130" t="s">
        <v>529</v>
      </c>
      <c r="C60" s="362" t="s">
        <v>319</v>
      </c>
      <c r="D60" s="252"/>
      <c r="E60" s="133" t="s">
        <v>90</v>
      </c>
      <c r="F60" s="133" t="s">
        <v>523</v>
      </c>
      <c r="G60" s="135"/>
      <c r="H60" s="339"/>
      <c r="I60" s="216" t="s">
        <v>36</v>
      </c>
    </row>
    <row r="61" ht="30.0" hidden="1" customHeight="1" outlineLevel="1">
      <c r="A61" s="62">
        <f t="shared" si="7"/>
        <v>45</v>
      </c>
      <c r="B61" s="130" t="s">
        <v>530</v>
      </c>
      <c r="C61" s="362" t="s">
        <v>319</v>
      </c>
      <c r="D61" s="252"/>
      <c r="E61" s="133" t="s">
        <v>90</v>
      </c>
      <c r="F61" s="133" t="s">
        <v>523</v>
      </c>
      <c r="G61" s="135"/>
      <c r="H61" s="339"/>
      <c r="I61" s="216" t="s">
        <v>36</v>
      </c>
    </row>
    <row r="62" ht="30.0" hidden="1" customHeight="1" outlineLevel="1">
      <c r="A62" s="62">
        <f t="shared" si="7"/>
        <v>46</v>
      </c>
      <c r="B62" s="130" t="s">
        <v>531</v>
      </c>
      <c r="C62" s="362" t="s">
        <v>319</v>
      </c>
      <c r="D62" s="252"/>
      <c r="E62" s="133" t="s">
        <v>90</v>
      </c>
      <c r="F62" s="133" t="s">
        <v>523</v>
      </c>
      <c r="G62" s="135"/>
      <c r="H62" s="339"/>
      <c r="I62" s="216" t="s">
        <v>36</v>
      </c>
    </row>
    <row r="63" ht="30.0" hidden="1" customHeight="1" outlineLevel="1">
      <c r="A63" s="62">
        <f t="shared" si="7"/>
        <v>47</v>
      </c>
      <c r="B63" s="130" t="s">
        <v>532</v>
      </c>
      <c r="C63" s="362" t="s">
        <v>319</v>
      </c>
      <c r="D63" s="252"/>
      <c r="E63" s="133" t="s">
        <v>90</v>
      </c>
      <c r="F63" s="133" t="s">
        <v>523</v>
      </c>
      <c r="G63" s="135"/>
      <c r="H63" s="339"/>
      <c r="I63" s="216" t="s">
        <v>36</v>
      </c>
    </row>
    <row r="64" ht="30.0" hidden="1" customHeight="1" outlineLevel="1">
      <c r="A64" s="62">
        <f t="shared" si="7"/>
        <v>48</v>
      </c>
      <c r="B64" s="130" t="s">
        <v>533</v>
      </c>
      <c r="C64" s="362" t="s">
        <v>319</v>
      </c>
      <c r="D64" s="252"/>
      <c r="E64" s="133" t="s">
        <v>90</v>
      </c>
      <c r="F64" s="133" t="s">
        <v>523</v>
      </c>
      <c r="G64" s="135"/>
      <c r="H64" s="339"/>
      <c r="I64" s="216" t="s">
        <v>36</v>
      </c>
    </row>
    <row r="65" ht="30.0" hidden="1" customHeight="1" outlineLevel="1">
      <c r="A65" s="62">
        <f t="shared" si="7"/>
        <v>49</v>
      </c>
      <c r="B65" s="130" t="s">
        <v>534</v>
      </c>
      <c r="C65" s="362" t="s">
        <v>319</v>
      </c>
      <c r="D65" s="252"/>
      <c r="E65" s="133" t="s">
        <v>90</v>
      </c>
      <c r="F65" s="133" t="s">
        <v>523</v>
      </c>
      <c r="G65" s="135"/>
      <c r="H65" s="339"/>
      <c r="I65" s="216" t="s">
        <v>36</v>
      </c>
    </row>
    <row r="66" ht="30.0" hidden="1" customHeight="1" outlineLevel="1">
      <c r="A66" s="62">
        <f t="shared" si="7"/>
        <v>50</v>
      </c>
      <c r="B66" s="130" t="s">
        <v>535</v>
      </c>
      <c r="C66" s="362" t="s">
        <v>319</v>
      </c>
      <c r="D66" s="252"/>
      <c r="E66" s="133" t="s">
        <v>90</v>
      </c>
      <c r="F66" s="133" t="s">
        <v>523</v>
      </c>
      <c r="G66" s="135"/>
      <c r="H66" s="339"/>
      <c r="I66" s="216" t="s">
        <v>36</v>
      </c>
    </row>
    <row r="67" ht="30.0" hidden="1" customHeight="1" outlineLevel="1">
      <c r="A67" s="62">
        <f t="shared" si="7"/>
        <v>51</v>
      </c>
      <c r="B67" s="130" t="s">
        <v>536</v>
      </c>
      <c r="C67" s="362" t="s">
        <v>319</v>
      </c>
      <c r="D67" s="252"/>
      <c r="E67" s="133" t="s">
        <v>90</v>
      </c>
      <c r="F67" s="133" t="s">
        <v>523</v>
      </c>
      <c r="G67" s="135"/>
      <c r="H67" s="339"/>
      <c r="I67" s="216" t="s">
        <v>36</v>
      </c>
    </row>
    <row r="68" ht="15.75" customHeight="1" collapsed="1">
      <c r="A68" s="332"/>
      <c r="B68" s="333" t="s">
        <v>537</v>
      </c>
      <c r="C68" s="334"/>
      <c r="D68" s="335"/>
      <c r="E68" s="336"/>
      <c r="F68" s="336"/>
      <c r="G68" s="363"/>
      <c r="H68" s="338"/>
      <c r="I68" s="338"/>
    </row>
    <row r="69" hidden="1" outlineLevel="1">
      <c r="A69" s="62">
        <f>A67+1</f>
        <v>52</v>
      </c>
      <c r="B69" s="66" t="s">
        <v>538</v>
      </c>
      <c r="C69" s="131" t="s">
        <v>91</v>
      </c>
      <c r="D69" s="252"/>
      <c r="E69" s="96" t="s">
        <v>88</v>
      </c>
      <c r="F69" s="209" t="s">
        <v>539</v>
      </c>
      <c r="G69" s="135"/>
      <c r="H69" s="364" t="s">
        <v>540</v>
      </c>
      <c r="I69" s="216" t="s">
        <v>36</v>
      </c>
    </row>
    <row r="70" ht="25.5" hidden="1" customHeight="1" outlineLevel="1">
      <c r="A70" s="204"/>
      <c r="B70" s="296" t="s">
        <v>541</v>
      </c>
      <c r="C70" s="220"/>
      <c r="D70" s="248"/>
      <c r="E70" s="146"/>
      <c r="F70" s="146"/>
      <c r="G70" s="147"/>
      <c r="H70" s="343"/>
      <c r="I70" s="343"/>
    </row>
    <row r="71" ht="30.0" hidden="1" customHeight="1" outlineLevel="1">
      <c r="A71" s="62">
        <f>A69+1</f>
        <v>53</v>
      </c>
      <c r="B71" s="130" t="s">
        <v>542</v>
      </c>
      <c r="C71" s="362" t="s">
        <v>319</v>
      </c>
      <c r="D71" s="252"/>
      <c r="E71" s="96" t="s">
        <v>88</v>
      </c>
      <c r="F71" s="209" t="s">
        <v>539</v>
      </c>
      <c r="G71" s="135"/>
      <c r="H71" s="339"/>
      <c r="I71" s="216" t="s">
        <v>36</v>
      </c>
    </row>
    <row r="72" ht="30.0" hidden="1" customHeight="1" outlineLevel="1">
      <c r="A72" s="62">
        <f t="shared" ref="A72:A77" si="8">A71+1</f>
        <v>54</v>
      </c>
      <c r="B72" s="130" t="s">
        <v>543</v>
      </c>
      <c r="C72" s="362" t="s">
        <v>319</v>
      </c>
      <c r="D72" s="252"/>
      <c r="E72" s="96" t="s">
        <v>88</v>
      </c>
      <c r="F72" s="209" t="s">
        <v>539</v>
      </c>
      <c r="G72" s="135"/>
      <c r="H72" s="339"/>
      <c r="I72" s="216" t="s">
        <v>36</v>
      </c>
    </row>
    <row r="73" ht="30.0" hidden="1" customHeight="1" outlineLevel="1">
      <c r="A73" s="62">
        <f t="shared" si="8"/>
        <v>55</v>
      </c>
      <c r="B73" s="130" t="s">
        <v>544</v>
      </c>
      <c r="C73" s="362" t="s">
        <v>319</v>
      </c>
      <c r="D73" s="252"/>
      <c r="E73" s="96" t="s">
        <v>88</v>
      </c>
      <c r="F73" s="209" t="s">
        <v>539</v>
      </c>
      <c r="G73" s="135"/>
      <c r="H73" s="339"/>
      <c r="I73" s="216" t="s">
        <v>36</v>
      </c>
    </row>
    <row r="74" ht="30.0" hidden="1" customHeight="1" outlineLevel="1">
      <c r="A74" s="62">
        <f t="shared" si="8"/>
        <v>56</v>
      </c>
      <c r="B74" s="130" t="s">
        <v>545</v>
      </c>
      <c r="C74" s="362" t="s">
        <v>319</v>
      </c>
      <c r="D74" s="252"/>
      <c r="E74" s="96" t="s">
        <v>88</v>
      </c>
      <c r="F74" s="209" t="s">
        <v>539</v>
      </c>
      <c r="G74" s="135"/>
      <c r="H74" s="339"/>
      <c r="I74" s="216" t="s">
        <v>36</v>
      </c>
    </row>
    <row r="75" ht="30.0" hidden="1" customHeight="1" outlineLevel="1">
      <c r="A75" s="62">
        <f t="shared" si="8"/>
        <v>57</v>
      </c>
      <c r="B75" s="130" t="s">
        <v>546</v>
      </c>
      <c r="C75" s="362" t="s">
        <v>319</v>
      </c>
      <c r="D75" s="252"/>
      <c r="E75" s="96" t="s">
        <v>88</v>
      </c>
      <c r="F75" s="209" t="s">
        <v>539</v>
      </c>
      <c r="G75" s="135"/>
      <c r="H75" s="339"/>
      <c r="I75" s="216" t="s">
        <v>36</v>
      </c>
    </row>
    <row r="76" ht="30.0" hidden="1" customHeight="1" outlineLevel="1">
      <c r="A76" s="62">
        <f t="shared" si="8"/>
        <v>58</v>
      </c>
      <c r="B76" s="130" t="s">
        <v>547</v>
      </c>
      <c r="C76" s="362" t="s">
        <v>319</v>
      </c>
      <c r="D76" s="252"/>
      <c r="E76" s="96" t="s">
        <v>88</v>
      </c>
      <c r="F76" s="209" t="s">
        <v>539</v>
      </c>
      <c r="G76" s="135"/>
      <c r="H76" s="339"/>
      <c r="I76" s="216" t="s">
        <v>36</v>
      </c>
    </row>
    <row r="77" ht="30.0" hidden="1" customHeight="1" outlineLevel="1">
      <c r="A77" s="62">
        <f t="shared" si="8"/>
        <v>59</v>
      </c>
      <c r="B77" s="130" t="s">
        <v>548</v>
      </c>
      <c r="C77" s="362" t="s">
        <v>319</v>
      </c>
      <c r="D77" s="252"/>
      <c r="E77" s="96" t="s">
        <v>88</v>
      </c>
      <c r="F77" s="209" t="s">
        <v>539</v>
      </c>
      <c r="G77" s="135"/>
      <c r="H77" s="339"/>
      <c r="I77" s="216" t="s">
        <v>36</v>
      </c>
    </row>
    <row r="78" ht="15.75" customHeight="1">
      <c r="A78" s="332"/>
      <c r="B78" s="333" t="s">
        <v>549</v>
      </c>
      <c r="C78" s="334"/>
      <c r="D78" s="335"/>
      <c r="E78" s="336"/>
      <c r="F78" s="336"/>
      <c r="G78" s="337"/>
      <c r="H78" s="338"/>
      <c r="I78" s="338"/>
    </row>
    <row r="79" outlineLevel="1">
      <c r="A79" s="210">
        <f>A77+1</f>
        <v>60</v>
      </c>
      <c r="B79" s="221" t="s">
        <v>550</v>
      </c>
      <c r="C79" s="212" t="s">
        <v>91</v>
      </c>
      <c r="D79" s="365"/>
      <c r="E79" s="224" t="s">
        <v>88</v>
      </c>
      <c r="F79" s="224" t="s">
        <v>551</v>
      </c>
      <c r="G79" s="215"/>
      <c r="H79" s="366"/>
      <c r="I79" s="367" t="s">
        <v>36</v>
      </c>
    </row>
    <row r="80" outlineLevel="1">
      <c r="A80" s="62">
        <f t="shared" ref="A80:A92" si="9">A79+1</f>
        <v>61</v>
      </c>
      <c r="B80" s="60" t="s">
        <v>552</v>
      </c>
      <c r="C80" s="61" t="s">
        <v>16</v>
      </c>
      <c r="D80" s="250" t="s">
        <v>553</v>
      </c>
      <c r="E80" s="133" t="s">
        <v>90</v>
      </c>
      <c r="F80" s="133" t="s">
        <v>554</v>
      </c>
      <c r="G80" s="229" t="s">
        <v>555</v>
      </c>
      <c r="H80" s="339"/>
      <c r="I80" s="216" t="s">
        <v>36</v>
      </c>
    </row>
    <row r="81" outlineLevel="1">
      <c r="A81" s="210">
        <f t="shared" si="9"/>
        <v>62</v>
      </c>
      <c r="B81" s="221" t="s">
        <v>556</v>
      </c>
      <c r="C81" s="212" t="s">
        <v>91</v>
      </c>
      <c r="D81" s="313"/>
      <c r="E81" s="224" t="s">
        <v>90</v>
      </c>
      <c r="F81" s="224" t="s">
        <v>557</v>
      </c>
      <c r="G81" s="215"/>
      <c r="H81" s="366"/>
      <c r="I81" s="367" t="s">
        <v>36</v>
      </c>
    </row>
    <row r="82" outlineLevel="1">
      <c r="A82" s="62">
        <f t="shared" si="9"/>
        <v>63</v>
      </c>
      <c r="B82" s="60" t="s">
        <v>558</v>
      </c>
      <c r="C82" s="131" t="s">
        <v>15</v>
      </c>
      <c r="D82" s="368" t="s">
        <v>559</v>
      </c>
      <c r="E82" s="133" t="s">
        <v>90</v>
      </c>
      <c r="F82" s="133" t="s">
        <v>560</v>
      </c>
      <c r="G82" s="229" t="s">
        <v>561</v>
      </c>
      <c r="H82" s="339"/>
      <c r="I82" s="339"/>
    </row>
    <row r="83" outlineLevel="1">
      <c r="A83" s="62">
        <f t="shared" si="9"/>
        <v>64</v>
      </c>
      <c r="B83" s="60" t="s">
        <v>562</v>
      </c>
      <c r="C83" s="131" t="s">
        <v>15</v>
      </c>
      <c r="D83" s="250" t="s">
        <v>563</v>
      </c>
      <c r="E83" s="172" t="s">
        <v>39</v>
      </c>
      <c r="F83" s="173" t="s">
        <v>39</v>
      </c>
      <c r="G83" s="171" t="s">
        <v>112</v>
      </c>
      <c r="H83" s="364" t="s">
        <v>564</v>
      </c>
      <c r="I83" s="216" t="s">
        <v>36</v>
      </c>
    </row>
    <row r="84" outlineLevel="1">
      <c r="A84" s="62">
        <f t="shared" si="9"/>
        <v>65</v>
      </c>
      <c r="B84" s="60" t="s">
        <v>565</v>
      </c>
      <c r="C84" s="131" t="s">
        <v>15</v>
      </c>
      <c r="D84" s="252"/>
      <c r="E84" s="133" t="s">
        <v>90</v>
      </c>
      <c r="F84" s="133" t="s">
        <v>566</v>
      </c>
      <c r="G84" s="135"/>
      <c r="H84" s="339"/>
      <c r="I84" s="216" t="s">
        <v>36</v>
      </c>
    </row>
    <row r="85" outlineLevel="1">
      <c r="A85" s="210">
        <f t="shared" si="9"/>
        <v>66</v>
      </c>
      <c r="B85" s="369" t="s">
        <v>567</v>
      </c>
      <c r="C85" s="212" t="s">
        <v>91</v>
      </c>
      <c r="D85" s="313"/>
      <c r="E85" s="224" t="s">
        <v>90</v>
      </c>
      <c r="F85" s="258" t="s">
        <v>176</v>
      </c>
      <c r="G85" s="215"/>
      <c r="H85" s="366"/>
      <c r="I85" s="367" t="s">
        <v>36</v>
      </c>
    </row>
    <row r="86" outlineLevel="1">
      <c r="A86" s="210">
        <f t="shared" si="9"/>
        <v>67</v>
      </c>
      <c r="B86" s="255" t="s">
        <v>568</v>
      </c>
      <c r="C86" s="212" t="s">
        <v>91</v>
      </c>
      <c r="D86" s="313"/>
      <c r="E86" s="224" t="s">
        <v>90</v>
      </c>
      <c r="F86" s="258" t="s">
        <v>569</v>
      </c>
      <c r="G86" s="215"/>
      <c r="H86" s="366"/>
      <c r="I86" s="367" t="s">
        <v>36</v>
      </c>
    </row>
    <row r="87" outlineLevel="1">
      <c r="A87" s="62">
        <f t="shared" si="9"/>
        <v>68</v>
      </c>
      <c r="B87" s="66" t="s">
        <v>570</v>
      </c>
      <c r="C87" s="61" t="s">
        <v>15</v>
      </c>
      <c r="D87" s="252"/>
      <c r="E87" s="172" t="s">
        <v>39</v>
      </c>
      <c r="F87" s="173" t="s">
        <v>39</v>
      </c>
      <c r="G87" s="171" t="s">
        <v>112</v>
      </c>
      <c r="H87" s="216" t="s">
        <v>571</v>
      </c>
      <c r="I87" s="216" t="s">
        <v>36</v>
      </c>
    </row>
    <row r="88" outlineLevel="1">
      <c r="A88" s="62">
        <f t="shared" si="9"/>
        <v>69</v>
      </c>
      <c r="B88" s="60" t="s">
        <v>572</v>
      </c>
      <c r="C88" s="131" t="s">
        <v>15</v>
      </c>
      <c r="D88" s="252"/>
      <c r="E88" s="133" t="s">
        <v>90</v>
      </c>
      <c r="F88" s="133" t="s">
        <v>573</v>
      </c>
      <c r="G88" s="135"/>
      <c r="H88" s="339"/>
      <c r="I88" s="216" t="s">
        <v>36</v>
      </c>
    </row>
    <row r="89" outlineLevel="1">
      <c r="A89" s="62">
        <f t="shared" si="9"/>
        <v>70</v>
      </c>
      <c r="B89" s="60" t="s">
        <v>574</v>
      </c>
      <c r="C89" s="61" t="s">
        <v>15</v>
      </c>
      <c r="D89" s="252"/>
      <c r="E89" s="172" t="s">
        <v>39</v>
      </c>
      <c r="F89" s="173" t="s">
        <v>39</v>
      </c>
      <c r="G89" s="135"/>
      <c r="H89" s="216" t="s">
        <v>391</v>
      </c>
      <c r="I89" s="216" t="s">
        <v>36</v>
      </c>
    </row>
    <row r="90" outlineLevel="1">
      <c r="A90" s="62">
        <f t="shared" si="9"/>
        <v>71</v>
      </c>
      <c r="B90" s="66" t="s">
        <v>575</v>
      </c>
      <c r="C90" s="61" t="s">
        <v>15</v>
      </c>
      <c r="D90" s="252"/>
      <c r="E90" s="96" t="s">
        <v>88</v>
      </c>
      <c r="F90" s="96" t="s">
        <v>576</v>
      </c>
      <c r="G90" s="135"/>
      <c r="H90" s="216" t="s">
        <v>391</v>
      </c>
      <c r="I90" s="216" t="s">
        <v>36</v>
      </c>
    </row>
    <row r="91" outlineLevel="1">
      <c r="A91" s="62">
        <f t="shared" si="9"/>
        <v>72</v>
      </c>
      <c r="B91" s="60" t="s">
        <v>577</v>
      </c>
      <c r="C91" s="61" t="s">
        <v>15</v>
      </c>
      <c r="D91" s="252"/>
      <c r="E91" s="96" t="s">
        <v>88</v>
      </c>
      <c r="F91" s="96" t="s">
        <v>578</v>
      </c>
      <c r="G91" s="135"/>
      <c r="H91" s="216" t="s">
        <v>579</v>
      </c>
      <c r="I91" s="216" t="s">
        <v>36</v>
      </c>
    </row>
    <row r="92" outlineLevel="1">
      <c r="A92" s="62">
        <f t="shared" si="9"/>
        <v>73</v>
      </c>
      <c r="B92" s="66" t="s">
        <v>580</v>
      </c>
      <c r="C92" s="61" t="s">
        <v>15</v>
      </c>
      <c r="D92" s="252"/>
      <c r="E92" s="172" t="s">
        <v>39</v>
      </c>
      <c r="F92" s="173" t="s">
        <v>39</v>
      </c>
      <c r="G92" s="135"/>
      <c r="H92" s="216" t="s">
        <v>579</v>
      </c>
      <c r="I92" s="216" t="s">
        <v>36</v>
      </c>
    </row>
    <row r="93" outlineLevel="1">
      <c r="A93" s="62">
        <f t="shared" ref="A93:A99" si="10">A92+1</f>
        <v>74</v>
      </c>
      <c r="B93" s="60" t="s">
        <v>581</v>
      </c>
      <c r="C93" s="61" t="s">
        <v>15</v>
      </c>
      <c r="D93" s="252"/>
      <c r="E93" s="96" t="s">
        <v>88</v>
      </c>
      <c r="F93" s="96" t="s">
        <v>582</v>
      </c>
      <c r="G93" s="135"/>
      <c r="H93" s="216" t="s">
        <v>579</v>
      </c>
      <c r="I93" s="216" t="s">
        <v>36</v>
      </c>
    </row>
    <row r="94" outlineLevel="1">
      <c r="A94" s="272">
        <f t="shared" si="10"/>
        <v>75</v>
      </c>
      <c r="B94" s="370" t="s">
        <v>583</v>
      </c>
      <c r="C94" s="61" t="s">
        <v>15</v>
      </c>
      <c r="D94" s="371"/>
      <c r="E94" s="372" t="s">
        <v>90</v>
      </c>
      <c r="F94" s="133" t="s">
        <v>324</v>
      </c>
      <c r="G94" s="135" t="s">
        <v>112</v>
      </c>
      <c r="H94" s="275"/>
      <c r="I94" s="373" t="s">
        <v>281</v>
      </c>
    </row>
    <row r="95" outlineLevel="1">
      <c r="A95" s="160">
        <f t="shared" si="10"/>
        <v>76</v>
      </c>
      <c r="B95" s="374" t="s">
        <v>282</v>
      </c>
      <c r="C95" s="61" t="s">
        <v>16</v>
      </c>
      <c r="D95" s="375" t="s">
        <v>584</v>
      </c>
      <c r="E95" s="372" t="s">
        <v>90</v>
      </c>
      <c r="F95" s="133" t="s">
        <v>324</v>
      </c>
      <c r="G95" s="376" t="s">
        <v>585</v>
      </c>
      <c r="H95" s="165"/>
      <c r="I95" s="377" t="s">
        <v>281</v>
      </c>
    </row>
    <row r="96" outlineLevel="1">
      <c r="A96" s="160">
        <f t="shared" si="10"/>
        <v>77</v>
      </c>
      <c r="B96" s="374" t="s">
        <v>586</v>
      </c>
      <c r="C96" s="61" t="s">
        <v>15</v>
      </c>
      <c r="D96" s="375"/>
      <c r="E96" s="372" t="s">
        <v>90</v>
      </c>
      <c r="F96" s="133" t="s">
        <v>324</v>
      </c>
      <c r="G96" s="251" t="s">
        <v>587</v>
      </c>
      <c r="H96" s="165"/>
      <c r="I96" s="377" t="s">
        <v>281</v>
      </c>
    </row>
    <row r="97" outlineLevel="1">
      <c r="A97" s="160">
        <f t="shared" si="10"/>
        <v>78</v>
      </c>
      <c r="B97" s="378" t="s">
        <v>588</v>
      </c>
      <c r="C97" s="61" t="s">
        <v>15</v>
      </c>
      <c r="D97" s="379"/>
      <c r="E97" s="372" t="s">
        <v>90</v>
      </c>
      <c r="F97" s="133" t="s">
        <v>324</v>
      </c>
      <c r="G97" s="135" t="s">
        <v>112</v>
      </c>
      <c r="H97" s="165"/>
      <c r="I97" s="377" t="s">
        <v>36</v>
      </c>
    </row>
    <row r="98" outlineLevel="1">
      <c r="A98" s="160">
        <f t="shared" si="10"/>
        <v>79</v>
      </c>
      <c r="B98" s="378" t="s">
        <v>589</v>
      </c>
      <c r="C98" s="61" t="s">
        <v>15</v>
      </c>
      <c r="D98" s="379"/>
      <c r="E98" s="380" t="s">
        <v>92</v>
      </c>
      <c r="F98" s="140" t="s">
        <v>37</v>
      </c>
      <c r="G98" s="135"/>
      <c r="H98" s="165"/>
      <c r="I98" s="377" t="s">
        <v>36</v>
      </c>
    </row>
    <row r="99" outlineLevel="1">
      <c r="A99" s="160">
        <f t="shared" si="10"/>
        <v>80</v>
      </c>
      <c r="B99" s="381" t="s">
        <v>590</v>
      </c>
      <c r="C99" s="61" t="s">
        <v>15</v>
      </c>
      <c r="D99" s="379"/>
      <c r="E99" s="96" t="s">
        <v>88</v>
      </c>
      <c r="F99" s="96" t="s">
        <v>591</v>
      </c>
      <c r="G99" s="135"/>
      <c r="H99" s="165"/>
      <c r="I99" s="377" t="s">
        <v>36</v>
      </c>
    </row>
    <row r="100" ht="15.75" customHeight="1">
      <c r="A100" s="286"/>
      <c r="B100" s="316" t="s">
        <v>435</v>
      </c>
      <c r="C100" s="268"/>
      <c r="D100" s="115"/>
      <c r="E100" s="114"/>
      <c r="F100" s="114"/>
      <c r="G100" s="147"/>
      <c r="H100" s="326"/>
      <c r="I100" s="326"/>
    </row>
  </sheetData>
  <autoFilter ref="$A$2:$I$100"/>
  <customSheetViews>
    <customSheetView guid="{81E06355-CDBF-4C7A-9722-68DF7727A12F}" filter="1" showAutoFilter="1">
      <autoFilter ref="$A$1:$I$100"/>
    </customSheetView>
  </customSheetViews>
  <conditionalFormatting sqref="C10 C16 C87">
    <cfRule type="containsText" dxfId="5" priority="1" operator="containsText" text="МФР">
      <formula>NOT(ISERROR(SEARCH(("МФР"),(C10))))</formula>
    </cfRule>
  </conditionalFormatting>
  <conditionalFormatting sqref="C10 C16 C87">
    <cfRule type="containsText" dxfId="6" priority="2" operator="containsText" text="НЕ ПРИМЕНЯЕТСЯ">
      <formula>NOT(ISERROR(SEARCH(("НЕ ПРИМЕНЯЕТСЯ"),(C10))))</formula>
    </cfRule>
  </conditionalFormatting>
  <conditionalFormatting sqref="C10 C16 C87">
    <cfRule type="containsText" dxfId="0" priority="3" operator="containsText" text="ДА">
      <formula>NOT(ISERROR(SEARCH(("ДА"),(C10))))</formula>
    </cfRule>
  </conditionalFormatting>
  <conditionalFormatting sqref="C10 C16 C87">
    <cfRule type="containsText" dxfId="3" priority="4" operator="containsText" text="НЕТ">
      <formula>NOT(ISERROR(SEARCH(("НЕТ"),(C10))))</formula>
    </cfRule>
  </conditionalFormatting>
  <conditionalFormatting sqref="C10 C16 C87">
    <cfRule type="containsText" dxfId="4" priority="5" operator="containsText" text="???">
      <formula>NOT(ISERROR(SEARCH(("???"),(C10))))</formula>
    </cfRule>
  </conditionalFormatting>
  <conditionalFormatting sqref="C10:C11">
    <cfRule type="containsText" dxfId="5" priority="6" operator="containsText" text="МФР">
      <formula>NOT(ISERROR(SEARCH(("МФР"),(C10))))</formula>
    </cfRule>
  </conditionalFormatting>
  <conditionalFormatting sqref="C10:C11">
    <cfRule type="containsText" dxfId="6" priority="7" operator="containsText" text="НЕ ПРИМЕНЯЕТСЯ">
      <formula>NOT(ISERROR(SEARCH(("НЕ ПРИМЕНЯЕТСЯ"),(C10))))</formula>
    </cfRule>
  </conditionalFormatting>
  <conditionalFormatting sqref="C10:C11">
    <cfRule type="containsText" dxfId="0" priority="8" operator="containsText" text="ДА">
      <formula>NOT(ISERROR(SEARCH(("ДА"),(C10))))</formula>
    </cfRule>
  </conditionalFormatting>
  <conditionalFormatting sqref="C10:C11">
    <cfRule type="containsText" dxfId="3" priority="9" operator="containsText" text="НЕТ">
      <formula>NOT(ISERROR(SEARCH(("НЕТ"),(C10))))</formula>
    </cfRule>
  </conditionalFormatting>
  <conditionalFormatting sqref="C10:C11">
    <cfRule type="containsText" dxfId="4" priority="10" operator="containsText" text="???">
      <formula>NOT(ISERROR(SEARCH(("???"),(C10))))</formula>
    </cfRule>
  </conditionalFormatting>
  <conditionalFormatting sqref="C12">
    <cfRule type="containsText" dxfId="5" priority="11" operator="containsText" text="МФР">
      <formula>NOT(ISERROR(SEARCH(("МФР"),(C12))))</formula>
    </cfRule>
  </conditionalFormatting>
  <conditionalFormatting sqref="C12">
    <cfRule type="containsText" dxfId="6" priority="12" operator="containsText" text="НЕ ПРИМЕНЯЕТСЯ">
      <formula>NOT(ISERROR(SEARCH(("НЕ ПРИМЕНЯЕТСЯ"),(C12))))</formula>
    </cfRule>
  </conditionalFormatting>
  <conditionalFormatting sqref="C12">
    <cfRule type="containsText" dxfId="0" priority="13" operator="containsText" text="ДА">
      <formula>NOT(ISERROR(SEARCH(("ДА"),(C12))))</formula>
    </cfRule>
  </conditionalFormatting>
  <conditionalFormatting sqref="C12">
    <cfRule type="containsText" dxfId="3" priority="14" operator="containsText" text="НЕТ">
      <formula>NOT(ISERROR(SEARCH(("НЕТ"),(C12))))</formula>
    </cfRule>
  </conditionalFormatting>
  <conditionalFormatting sqref="C12">
    <cfRule type="containsText" dxfId="4" priority="15" operator="containsText" text="???">
      <formula>NOT(ISERROR(SEARCH(("???"),(C12))))</formula>
    </cfRule>
  </conditionalFormatting>
  <conditionalFormatting sqref="C13:C15">
    <cfRule type="containsText" dxfId="5" priority="16" operator="containsText" text="МФР">
      <formula>NOT(ISERROR(SEARCH(("МФР"),(C13))))</formula>
    </cfRule>
  </conditionalFormatting>
  <conditionalFormatting sqref="C13:C15">
    <cfRule type="containsText" dxfId="6" priority="17" operator="containsText" text="НЕ ПРИМЕНЯЕТСЯ">
      <formula>NOT(ISERROR(SEARCH(("НЕ ПРИМЕНЯЕТСЯ"),(C13))))</formula>
    </cfRule>
  </conditionalFormatting>
  <conditionalFormatting sqref="C13:C15">
    <cfRule type="containsText" dxfId="0" priority="18" operator="containsText" text="ДА">
      <formula>NOT(ISERROR(SEARCH(("ДА"),(C13))))</formula>
    </cfRule>
  </conditionalFormatting>
  <conditionalFormatting sqref="C13:C15">
    <cfRule type="containsText" dxfId="3" priority="19" operator="containsText" text="НЕТ">
      <formula>NOT(ISERROR(SEARCH(("НЕТ"),(C13))))</formula>
    </cfRule>
  </conditionalFormatting>
  <conditionalFormatting sqref="C13:C15">
    <cfRule type="containsText" dxfId="4" priority="20" operator="containsText" text="???">
      <formula>NOT(ISERROR(SEARCH(("???"),(C13))))</formula>
    </cfRule>
  </conditionalFormatting>
  <conditionalFormatting sqref="C32">
    <cfRule type="containsText" dxfId="5" priority="21" operator="containsText" text="МФР">
      <formula>NOT(ISERROR(SEARCH(("МФР"),(C32))))</formula>
    </cfRule>
  </conditionalFormatting>
  <conditionalFormatting sqref="C32">
    <cfRule type="containsText" dxfId="6" priority="22" operator="containsText" text="НЕ ПРИМЕНЯЕТСЯ">
      <formula>NOT(ISERROR(SEARCH(("НЕ ПРИМЕНЯЕТСЯ"),(C32))))</formula>
    </cfRule>
  </conditionalFormatting>
  <conditionalFormatting sqref="C32">
    <cfRule type="containsText" dxfId="0" priority="23" operator="containsText" text="ДА">
      <formula>NOT(ISERROR(SEARCH(("ДА"),(C32))))</formula>
    </cfRule>
  </conditionalFormatting>
  <conditionalFormatting sqref="C32">
    <cfRule type="containsText" dxfId="3" priority="24" operator="containsText" text="НЕТ">
      <formula>NOT(ISERROR(SEARCH(("НЕТ"),(C32))))</formula>
    </cfRule>
  </conditionalFormatting>
  <conditionalFormatting sqref="C32">
    <cfRule type="containsText" dxfId="4" priority="25" operator="containsText" text="???">
      <formula>NOT(ISERROR(SEARCH(("???"),(C32))))</formula>
    </cfRule>
  </conditionalFormatting>
  <conditionalFormatting sqref="C33">
    <cfRule type="containsText" dxfId="5" priority="26" operator="containsText" text="МФР">
      <formula>NOT(ISERROR(SEARCH(("МФР"),(C33))))</formula>
    </cfRule>
  </conditionalFormatting>
  <conditionalFormatting sqref="C33">
    <cfRule type="containsText" dxfId="6" priority="27" operator="containsText" text="НЕ ПРИМЕНЯЕТСЯ">
      <formula>NOT(ISERROR(SEARCH(("НЕ ПРИМЕНЯЕТСЯ"),(C33))))</formula>
    </cfRule>
  </conditionalFormatting>
  <conditionalFormatting sqref="C33">
    <cfRule type="containsText" dxfId="0" priority="28" operator="containsText" text="ДА">
      <formula>NOT(ISERROR(SEARCH(("ДА"),(C33))))</formula>
    </cfRule>
  </conditionalFormatting>
  <conditionalFormatting sqref="C33">
    <cfRule type="containsText" dxfId="3" priority="29" operator="containsText" text="НЕТ">
      <formula>NOT(ISERROR(SEARCH(("НЕТ"),(C33))))</formula>
    </cfRule>
  </conditionalFormatting>
  <conditionalFormatting sqref="C33">
    <cfRule type="containsText" dxfId="4" priority="30" operator="containsText" text="???">
      <formula>NOT(ISERROR(SEARCH(("???"),(C33))))</formula>
    </cfRule>
  </conditionalFormatting>
  <conditionalFormatting sqref="C36">
    <cfRule type="containsText" dxfId="5" priority="31" operator="containsText" text="МФР">
      <formula>NOT(ISERROR(SEARCH(("МФР"),(C36))))</formula>
    </cfRule>
  </conditionalFormatting>
  <conditionalFormatting sqref="C36">
    <cfRule type="containsText" dxfId="6" priority="32" operator="containsText" text="НЕ ПРИМЕНЯЕТСЯ">
      <formula>NOT(ISERROR(SEARCH(("НЕ ПРИМЕНЯЕТСЯ"),(C36))))</formula>
    </cfRule>
  </conditionalFormatting>
  <conditionalFormatting sqref="C36">
    <cfRule type="containsText" dxfId="0" priority="33" operator="containsText" text="ДА">
      <formula>NOT(ISERROR(SEARCH(("ДА"),(C36))))</formula>
    </cfRule>
  </conditionalFormatting>
  <conditionalFormatting sqref="C36">
    <cfRule type="containsText" dxfId="3" priority="34" operator="containsText" text="НЕТ">
      <formula>NOT(ISERROR(SEARCH(("НЕТ"),(C36))))</formula>
    </cfRule>
  </conditionalFormatting>
  <conditionalFormatting sqref="C36">
    <cfRule type="containsText" dxfId="4" priority="35" operator="containsText" text="???">
      <formula>NOT(ISERROR(SEARCH(("???"),(C36))))</formula>
    </cfRule>
  </conditionalFormatting>
  <conditionalFormatting sqref="C37">
    <cfRule type="containsText" dxfId="5" priority="36" operator="containsText" text="МФР">
      <formula>NOT(ISERROR(SEARCH(("МФР"),(C37))))</formula>
    </cfRule>
  </conditionalFormatting>
  <conditionalFormatting sqref="C37">
    <cfRule type="containsText" dxfId="6" priority="37" operator="containsText" text="НЕ ПРИМЕНЯЕТСЯ">
      <formula>NOT(ISERROR(SEARCH(("НЕ ПРИМЕНЯЕТСЯ"),(C37))))</formula>
    </cfRule>
  </conditionalFormatting>
  <conditionalFormatting sqref="C37">
    <cfRule type="containsText" dxfId="0" priority="38" operator="containsText" text="ДА">
      <formula>NOT(ISERROR(SEARCH(("ДА"),(C37))))</formula>
    </cfRule>
  </conditionalFormatting>
  <conditionalFormatting sqref="C37">
    <cfRule type="containsText" dxfId="3" priority="39" operator="containsText" text="НЕТ">
      <formula>NOT(ISERROR(SEARCH(("НЕТ"),(C37))))</formula>
    </cfRule>
  </conditionalFormatting>
  <conditionalFormatting sqref="C37">
    <cfRule type="containsText" dxfId="4" priority="40" operator="containsText" text="???">
      <formula>NOT(ISERROR(SEARCH(("???"),(C37))))</formula>
    </cfRule>
  </conditionalFormatting>
  <conditionalFormatting sqref="C38">
    <cfRule type="containsText" dxfId="5" priority="41" operator="containsText" text="МФР">
      <formula>NOT(ISERROR(SEARCH(("МФР"),(C38))))</formula>
    </cfRule>
  </conditionalFormatting>
  <conditionalFormatting sqref="C38">
    <cfRule type="containsText" dxfId="6" priority="42" operator="containsText" text="НЕ ПРИМЕНЯЕТСЯ">
      <formula>NOT(ISERROR(SEARCH(("НЕ ПРИМЕНЯЕТСЯ"),(C38))))</formula>
    </cfRule>
  </conditionalFormatting>
  <conditionalFormatting sqref="C38">
    <cfRule type="containsText" dxfId="0" priority="43" operator="containsText" text="ДА">
      <formula>NOT(ISERROR(SEARCH(("ДА"),(C38))))</formula>
    </cfRule>
  </conditionalFormatting>
  <conditionalFormatting sqref="C38">
    <cfRule type="containsText" dxfId="3" priority="44" operator="containsText" text="НЕТ">
      <formula>NOT(ISERROR(SEARCH(("НЕТ"),(C38))))</formula>
    </cfRule>
  </conditionalFormatting>
  <conditionalFormatting sqref="C38">
    <cfRule type="containsText" dxfId="4" priority="45" operator="containsText" text="???">
      <formula>NOT(ISERROR(SEARCH(("???"),(C38))))</formula>
    </cfRule>
  </conditionalFormatting>
  <conditionalFormatting sqref="C39">
    <cfRule type="containsText" dxfId="5" priority="46" operator="containsText" text="МФР">
      <formula>NOT(ISERROR(SEARCH(("МФР"),(C39))))</formula>
    </cfRule>
  </conditionalFormatting>
  <conditionalFormatting sqref="C39">
    <cfRule type="containsText" dxfId="6" priority="47" operator="containsText" text="НЕ ПРИМЕНЯЕТСЯ">
      <formula>NOT(ISERROR(SEARCH(("НЕ ПРИМЕНЯЕТСЯ"),(C39))))</formula>
    </cfRule>
  </conditionalFormatting>
  <conditionalFormatting sqref="C39">
    <cfRule type="containsText" dxfId="0" priority="48" operator="containsText" text="ДА">
      <formula>NOT(ISERROR(SEARCH(("ДА"),(C39))))</formula>
    </cfRule>
  </conditionalFormatting>
  <conditionalFormatting sqref="C39">
    <cfRule type="containsText" dxfId="3" priority="49" operator="containsText" text="НЕТ">
      <formula>NOT(ISERROR(SEARCH(("НЕТ"),(C39))))</formula>
    </cfRule>
  </conditionalFormatting>
  <conditionalFormatting sqref="C39">
    <cfRule type="containsText" dxfId="4" priority="50" operator="containsText" text="???">
      <formula>NOT(ISERROR(SEARCH(("???"),(C39))))</formula>
    </cfRule>
  </conditionalFormatting>
  <conditionalFormatting sqref="C40">
    <cfRule type="containsText" dxfId="5" priority="51" operator="containsText" text="МФР">
      <formula>NOT(ISERROR(SEARCH(("МФР"),(C40))))</formula>
    </cfRule>
  </conditionalFormatting>
  <conditionalFormatting sqref="C40">
    <cfRule type="containsText" dxfId="6" priority="52" operator="containsText" text="НЕ ПРИМЕНЯЕТСЯ">
      <formula>NOT(ISERROR(SEARCH(("НЕ ПРИМЕНЯЕТСЯ"),(C40))))</formula>
    </cfRule>
  </conditionalFormatting>
  <conditionalFormatting sqref="C40">
    <cfRule type="containsText" dxfId="0" priority="53" operator="containsText" text="ДА">
      <formula>NOT(ISERROR(SEARCH(("ДА"),(C40))))</formula>
    </cfRule>
  </conditionalFormatting>
  <conditionalFormatting sqref="C40">
    <cfRule type="containsText" dxfId="3" priority="54" operator="containsText" text="НЕТ">
      <formula>NOT(ISERROR(SEARCH(("НЕТ"),(C40))))</formula>
    </cfRule>
  </conditionalFormatting>
  <conditionalFormatting sqref="C40">
    <cfRule type="containsText" dxfId="4" priority="55" operator="containsText" text="???">
      <formula>NOT(ISERROR(SEARCH(("???"),(C40))))</formula>
    </cfRule>
  </conditionalFormatting>
  <conditionalFormatting sqref="C41">
    <cfRule type="containsText" dxfId="5" priority="56" operator="containsText" text="МФР">
      <formula>NOT(ISERROR(SEARCH(("МФР"),(C41))))</formula>
    </cfRule>
  </conditionalFormatting>
  <conditionalFormatting sqref="C41">
    <cfRule type="containsText" dxfId="6" priority="57" operator="containsText" text="НЕ ПРИМЕНЯЕТСЯ">
      <formula>NOT(ISERROR(SEARCH(("НЕ ПРИМЕНЯЕТСЯ"),(C41))))</formula>
    </cfRule>
  </conditionalFormatting>
  <conditionalFormatting sqref="C41">
    <cfRule type="containsText" dxfId="0" priority="58" operator="containsText" text="ДА">
      <formula>NOT(ISERROR(SEARCH(("ДА"),(C41))))</formula>
    </cfRule>
  </conditionalFormatting>
  <conditionalFormatting sqref="C41">
    <cfRule type="containsText" dxfId="3" priority="59" operator="containsText" text="НЕТ">
      <formula>NOT(ISERROR(SEARCH(("НЕТ"),(C41))))</formula>
    </cfRule>
  </conditionalFormatting>
  <conditionalFormatting sqref="C41">
    <cfRule type="containsText" dxfId="4" priority="60" operator="containsText" text="???">
      <formula>NOT(ISERROR(SEARCH(("???"),(C41))))</formula>
    </cfRule>
  </conditionalFormatting>
  <conditionalFormatting sqref="C42">
    <cfRule type="containsText" dxfId="5" priority="61" operator="containsText" text="МФР">
      <formula>NOT(ISERROR(SEARCH(("МФР"),(C42))))</formula>
    </cfRule>
  </conditionalFormatting>
  <conditionalFormatting sqref="C42">
    <cfRule type="containsText" dxfId="6" priority="62" operator="containsText" text="НЕ ПРИМЕНЯЕТСЯ">
      <formula>NOT(ISERROR(SEARCH(("НЕ ПРИМЕНЯЕТСЯ"),(C42))))</formula>
    </cfRule>
  </conditionalFormatting>
  <conditionalFormatting sqref="C42">
    <cfRule type="containsText" dxfId="0" priority="63" operator="containsText" text="ДА">
      <formula>NOT(ISERROR(SEARCH(("ДА"),(C42))))</formula>
    </cfRule>
  </conditionalFormatting>
  <conditionalFormatting sqref="C42">
    <cfRule type="containsText" dxfId="3" priority="64" operator="containsText" text="НЕТ">
      <formula>NOT(ISERROR(SEARCH(("НЕТ"),(C42))))</formula>
    </cfRule>
  </conditionalFormatting>
  <conditionalFormatting sqref="C42">
    <cfRule type="containsText" dxfId="4" priority="65" operator="containsText" text="???">
      <formula>NOT(ISERROR(SEARCH(("???"),(C42))))</formula>
    </cfRule>
  </conditionalFormatting>
  <conditionalFormatting sqref="C43">
    <cfRule type="containsText" dxfId="5" priority="66" operator="containsText" text="МФР">
      <formula>NOT(ISERROR(SEARCH(("МФР"),(C43))))</formula>
    </cfRule>
  </conditionalFormatting>
  <conditionalFormatting sqref="C43">
    <cfRule type="containsText" dxfId="6" priority="67" operator="containsText" text="НЕ ПРИМЕНЯЕТСЯ">
      <formula>NOT(ISERROR(SEARCH(("НЕ ПРИМЕНЯЕТСЯ"),(C43))))</formula>
    </cfRule>
  </conditionalFormatting>
  <conditionalFormatting sqref="C43">
    <cfRule type="containsText" dxfId="0" priority="68" operator="containsText" text="ДА">
      <formula>NOT(ISERROR(SEARCH(("ДА"),(C43))))</formula>
    </cfRule>
  </conditionalFormatting>
  <conditionalFormatting sqref="C43">
    <cfRule type="containsText" dxfId="3" priority="69" operator="containsText" text="НЕТ">
      <formula>NOT(ISERROR(SEARCH(("НЕТ"),(C43))))</formula>
    </cfRule>
  </conditionalFormatting>
  <conditionalFormatting sqref="C43">
    <cfRule type="containsText" dxfId="4" priority="70" operator="containsText" text="???">
      <formula>NOT(ISERROR(SEARCH(("???"),(C43))))</formula>
    </cfRule>
  </conditionalFormatting>
  <conditionalFormatting sqref="C45">
    <cfRule type="containsText" dxfId="5" priority="71" operator="containsText" text="МФР">
      <formula>NOT(ISERROR(SEARCH(("МФР"),(C45))))</formula>
    </cfRule>
  </conditionalFormatting>
  <conditionalFormatting sqref="C45">
    <cfRule type="containsText" dxfId="6" priority="72" operator="containsText" text="НЕ ПРИМЕНЯЕТСЯ">
      <formula>NOT(ISERROR(SEARCH(("НЕ ПРИМЕНЯЕТСЯ"),(C45))))</formula>
    </cfRule>
  </conditionalFormatting>
  <conditionalFormatting sqref="C45">
    <cfRule type="containsText" dxfId="0" priority="73" operator="containsText" text="ДА">
      <formula>NOT(ISERROR(SEARCH(("ДА"),(C45))))</formula>
    </cfRule>
  </conditionalFormatting>
  <conditionalFormatting sqref="C45">
    <cfRule type="containsText" dxfId="3" priority="74" operator="containsText" text="НЕТ">
      <formula>NOT(ISERROR(SEARCH(("НЕТ"),(C45))))</formula>
    </cfRule>
  </conditionalFormatting>
  <conditionalFormatting sqref="C45">
    <cfRule type="containsText" dxfId="4" priority="75" operator="containsText" text="???">
      <formula>NOT(ISERROR(SEARCH(("???"),(C45))))</formula>
    </cfRule>
  </conditionalFormatting>
  <conditionalFormatting sqref="C46">
    <cfRule type="containsText" dxfId="5" priority="76" operator="containsText" text="МФР">
      <formula>NOT(ISERROR(SEARCH(("МФР"),(C46))))</formula>
    </cfRule>
  </conditionalFormatting>
  <conditionalFormatting sqref="C46">
    <cfRule type="containsText" dxfId="6" priority="77" operator="containsText" text="НЕ ПРИМЕНЯЕТСЯ">
      <formula>NOT(ISERROR(SEARCH(("НЕ ПРИМЕНЯЕТСЯ"),(C46))))</formula>
    </cfRule>
  </conditionalFormatting>
  <conditionalFormatting sqref="C46">
    <cfRule type="containsText" dxfId="0" priority="78" operator="containsText" text="ДА">
      <formula>NOT(ISERROR(SEARCH(("ДА"),(C46))))</formula>
    </cfRule>
  </conditionalFormatting>
  <conditionalFormatting sqref="C46">
    <cfRule type="containsText" dxfId="3" priority="79" operator="containsText" text="НЕТ">
      <formula>NOT(ISERROR(SEARCH(("НЕТ"),(C46))))</formula>
    </cfRule>
  </conditionalFormatting>
  <conditionalFormatting sqref="C46">
    <cfRule type="containsText" dxfId="4" priority="80" operator="containsText" text="???">
      <formula>NOT(ISERROR(SEARCH(("???"),(C46))))</formula>
    </cfRule>
  </conditionalFormatting>
  <conditionalFormatting sqref="C47">
    <cfRule type="containsText" dxfId="5" priority="81" operator="containsText" text="МФР">
      <formula>NOT(ISERROR(SEARCH(("МФР"),(C47))))</formula>
    </cfRule>
  </conditionalFormatting>
  <conditionalFormatting sqref="C47">
    <cfRule type="containsText" dxfId="6" priority="82" operator="containsText" text="НЕ ПРИМЕНЯЕТСЯ">
      <formula>NOT(ISERROR(SEARCH(("НЕ ПРИМЕНЯЕТСЯ"),(C47))))</formula>
    </cfRule>
  </conditionalFormatting>
  <conditionalFormatting sqref="C47">
    <cfRule type="containsText" dxfId="0" priority="83" operator="containsText" text="ДА">
      <formula>NOT(ISERROR(SEARCH(("ДА"),(C47))))</formula>
    </cfRule>
  </conditionalFormatting>
  <conditionalFormatting sqref="C47">
    <cfRule type="containsText" dxfId="3" priority="84" operator="containsText" text="НЕТ">
      <formula>NOT(ISERROR(SEARCH(("НЕТ"),(C47))))</formula>
    </cfRule>
  </conditionalFormatting>
  <conditionalFormatting sqref="C47">
    <cfRule type="containsText" dxfId="4" priority="85" operator="containsText" text="???">
      <formula>NOT(ISERROR(SEARCH(("???"),(C47))))</formula>
    </cfRule>
  </conditionalFormatting>
  <conditionalFormatting sqref="C49">
    <cfRule type="containsText" dxfId="5" priority="86" operator="containsText" text="МФР">
      <formula>NOT(ISERROR(SEARCH(("МФР"),(C49))))</formula>
    </cfRule>
  </conditionalFormatting>
  <conditionalFormatting sqref="C49">
    <cfRule type="containsText" dxfId="6" priority="87" operator="containsText" text="НЕ ПРИМЕНЯЕТСЯ">
      <formula>NOT(ISERROR(SEARCH(("НЕ ПРИМЕНЯЕТСЯ"),(C49))))</formula>
    </cfRule>
  </conditionalFormatting>
  <conditionalFormatting sqref="C49">
    <cfRule type="containsText" dxfId="0" priority="88" operator="containsText" text="ДА">
      <formula>NOT(ISERROR(SEARCH(("ДА"),(C49))))</formula>
    </cfRule>
  </conditionalFormatting>
  <conditionalFormatting sqref="C49">
    <cfRule type="containsText" dxfId="3" priority="89" operator="containsText" text="НЕТ">
      <formula>NOT(ISERROR(SEARCH(("НЕТ"),(C49))))</formula>
    </cfRule>
  </conditionalFormatting>
  <conditionalFormatting sqref="C49">
    <cfRule type="containsText" dxfId="4" priority="90" operator="containsText" text="???">
      <formula>NOT(ISERROR(SEARCH(("???"),(C49))))</formula>
    </cfRule>
  </conditionalFormatting>
  <conditionalFormatting sqref="C50">
    <cfRule type="containsText" dxfId="5" priority="91" operator="containsText" text="МФР">
      <formula>NOT(ISERROR(SEARCH(("МФР"),(C50))))</formula>
    </cfRule>
  </conditionalFormatting>
  <conditionalFormatting sqref="C50">
    <cfRule type="containsText" dxfId="6" priority="92" operator="containsText" text="НЕ ПРИМЕНЯЕТСЯ">
      <formula>NOT(ISERROR(SEARCH(("НЕ ПРИМЕНЯЕТСЯ"),(C50))))</formula>
    </cfRule>
  </conditionalFormatting>
  <conditionalFormatting sqref="C50">
    <cfRule type="containsText" dxfId="0" priority="93" operator="containsText" text="ДА">
      <formula>NOT(ISERROR(SEARCH(("ДА"),(C50))))</formula>
    </cfRule>
  </conditionalFormatting>
  <conditionalFormatting sqref="C50">
    <cfRule type="containsText" dxfId="3" priority="94" operator="containsText" text="НЕТ">
      <formula>NOT(ISERROR(SEARCH(("НЕТ"),(C50))))</formula>
    </cfRule>
  </conditionalFormatting>
  <conditionalFormatting sqref="C50">
    <cfRule type="containsText" dxfId="4" priority="95" operator="containsText" text="???">
      <formula>NOT(ISERROR(SEARCH(("???"),(C50))))</formula>
    </cfRule>
  </conditionalFormatting>
  <conditionalFormatting sqref="C51:C53">
    <cfRule type="containsText" dxfId="5" priority="96" operator="containsText" text="МФР">
      <formula>NOT(ISERROR(SEARCH(("МФР"),(C51))))</formula>
    </cfRule>
  </conditionalFormatting>
  <conditionalFormatting sqref="C51:C53">
    <cfRule type="containsText" dxfId="6" priority="97" operator="containsText" text="НЕ ПРИМЕНЯЕТСЯ">
      <formula>NOT(ISERROR(SEARCH(("НЕ ПРИМЕНЯЕТСЯ"),(C51))))</formula>
    </cfRule>
  </conditionalFormatting>
  <conditionalFormatting sqref="C51:C53">
    <cfRule type="containsText" dxfId="0" priority="98" operator="containsText" text="ДА">
      <formula>NOT(ISERROR(SEARCH(("ДА"),(C51))))</formula>
    </cfRule>
  </conditionalFormatting>
  <conditionalFormatting sqref="C51:C53">
    <cfRule type="containsText" dxfId="3" priority="99" operator="containsText" text="НЕТ">
      <formula>NOT(ISERROR(SEARCH(("НЕТ"),(C51))))</formula>
    </cfRule>
  </conditionalFormatting>
  <conditionalFormatting sqref="C51:C53">
    <cfRule type="containsText" dxfId="4" priority="100" operator="containsText" text="???">
      <formula>NOT(ISERROR(SEARCH(("???"),(C51))))</formula>
    </cfRule>
  </conditionalFormatting>
  <conditionalFormatting sqref="C55:C56">
    <cfRule type="containsText" dxfId="5" priority="101" operator="containsText" text="МФР">
      <formula>NOT(ISERROR(SEARCH(("МФР"),(C55))))</formula>
    </cfRule>
  </conditionalFormatting>
  <conditionalFormatting sqref="C55:C56">
    <cfRule type="containsText" dxfId="6" priority="102" operator="containsText" text="НЕ ПРИМЕНЯЕТСЯ">
      <formula>NOT(ISERROR(SEARCH(("НЕ ПРИМЕНЯЕТСЯ"),(C55))))</formula>
    </cfRule>
  </conditionalFormatting>
  <conditionalFormatting sqref="C55:C56">
    <cfRule type="containsText" dxfId="0" priority="103" operator="containsText" text="ДА">
      <formula>NOT(ISERROR(SEARCH(("ДА"),(C55))))</formula>
    </cfRule>
  </conditionalFormatting>
  <conditionalFormatting sqref="C55:C56">
    <cfRule type="containsText" dxfId="3" priority="104" operator="containsText" text="НЕТ">
      <formula>NOT(ISERROR(SEARCH(("НЕТ"),(C55))))</formula>
    </cfRule>
  </conditionalFormatting>
  <conditionalFormatting sqref="C55:C56">
    <cfRule type="containsText" dxfId="4" priority="105" operator="containsText" text="???">
      <formula>NOT(ISERROR(SEARCH(("???"),(C55))))</formula>
    </cfRule>
  </conditionalFormatting>
  <conditionalFormatting sqref="C58">
    <cfRule type="containsText" dxfId="5" priority="106" operator="containsText" text="МФР">
      <formula>NOT(ISERROR(SEARCH(("МФР"),(C58))))</formula>
    </cfRule>
  </conditionalFormatting>
  <conditionalFormatting sqref="C58">
    <cfRule type="containsText" dxfId="6" priority="107" operator="containsText" text="НЕ ПРИМЕНЯЕТСЯ">
      <formula>NOT(ISERROR(SEARCH(("НЕ ПРИМЕНЯЕТСЯ"),(C58))))</formula>
    </cfRule>
  </conditionalFormatting>
  <conditionalFormatting sqref="C58">
    <cfRule type="containsText" dxfId="0" priority="108" operator="containsText" text="ДА">
      <formula>NOT(ISERROR(SEARCH(("ДА"),(C58))))</formula>
    </cfRule>
  </conditionalFormatting>
  <conditionalFormatting sqref="C58">
    <cfRule type="containsText" dxfId="3" priority="109" operator="containsText" text="НЕТ">
      <formula>NOT(ISERROR(SEARCH(("НЕТ"),(C58))))</formula>
    </cfRule>
  </conditionalFormatting>
  <conditionalFormatting sqref="C58">
    <cfRule type="containsText" dxfId="4" priority="110" operator="containsText" text="???">
      <formula>NOT(ISERROR(SEARCH(("???"),(C58))))</formula>
    </cfRule>
  </conditionalFormatting>
  <conditionalFormatting sqref="C59">
    <cfRule type="containsText" dxfId="5" priority="111" operator="containsText" text="МФР">
      <formula>NOT(ISERROR(SEARCH(("МФР"),(C59))))</formula>
    </cfRule>
  </conditionalFormatting>
  <conditionalFormatting sqref="C59">
    <cfRule type="containsText" dxfId="6" priority="112" operator="containsText" text="НЕ ПРИМЕНЯЕТСЯ">
      <formula>NOT(ISERROR(SEARCH(("НЕ ПРИМЕНЯЕТСЯ"),(C59))))</formula>
    </cfRule>
  </conditionalFormatting>
  <conditionalFormatting sqref="C59">
    <cfRule type="containsText" dxfId="0" priority="113" operator="containsText" text="ДА">
      <formula>NOT(ISERROR(SEARCH(("ДА"),(C59))))</formula>
    </cfRule>
  </conditionalFormatting>
  <conditionalFormatting sqref="C59">
    <cfRule type="containsText" dxfId="3" priority="114" operator="containsText" text="НЕТ">
      <formula>NOT(ISERROR(SEARCH(("НЕТ"),(C59))))</formula>
    </cfRule>
  </conditionalFormatting>
  <conditionalFormatting sqref="C59">
    <cfRule type="containsText" dxfId="4" priority="115" operator="containsText" text="???">
      <formula>NOT(ISERROR(SEARCH(("???"),(C59))))</formula>
    </cfRule>
  </conditionalFormatting>
  <conditionalFormatting sqref="C60">
    <cfRule type="containsText" dxfId="5" priority="116" operator="containsText" text="МФР">
      <formula>NOT(ISERROR(SEARCH(("МФР"),(C60))))</formula>
    </cfRule>
  </conditionalFormatting>
  <conditionalFormatting sqref="C60">
    <cfRule type="containsText" dxfId="6" priority="117" operator="containsText" text="НЕ ПРИМЕНЯЕТСЯ">
      <formula>NOT(ISERROR(SEARCH(("НЕ ПРИМЕНЯЕТСЯ"),(C60))))</formula>
    </cfRule>
  </conditionalFormatting>
  <conditionalFormatting sqref="C60">
    <cfRule type="containsText" dxfId="0" priority="118" operator="containsText" text="ДА">
      <formula>NOT(ISERROR(SEARCH(("ДА"),(C60))))</formula>
    </cfRule>
  </conditionalFormatting>
  <conditionalFormatting sqref="C60">
    <cfRule type="containsText" dxfId="3" priority="119" operator="containsText" text="НЕТ">
      <formula>NOT(ISERROR(SEARCH(("НЕТ"),(C60))))</formula>
    </cfRule>
  </conditionalFormatting>
  <conditionalFormatting sqref="C60">
    <cfRule type="containsText" dxfId="4" priority="120" operator="containsText" text="???">
      <formula>NOT(ISERROR(SEARCH(("???"),(C60))))</formula>
    </cfRule>
  </conditionalFormatting>
  <conditionalFormatting sqref="C61">
    <cfRule type="containsText" dxfId="5" priority="121" operator="containsText" text="МФР">
      <formula>NOT(ISERROR(SEARCH(("МФР"),(C61))))</formula>
    </cfRule>
  </conditionalFormatting>
  <conditionalFormatting sqref="C61">
    <cfRule type="containsText" dxfId="6" priority="122" operator="containsText" text="НЕ ПРИМЕНЯЕТСЯ">
      <formula>NOT(ISERROR(SEARCH(("НЕ ПРИМЕНЯЕТСЯ"),(C61))))</formula>
    </cfRule>
  </conditionalFormatting>
  <conditionalFormatting sqref="C61">
    <cfRule type="containsText" dxfId="0" priority="123" operator="containsText" text="ДА">
      <formula>NOT(ISERROR(SEARCH(("ДА"),(C61))))</formula>
    </cfRule>
  </conditionalFormatting>
  <conditionalFormatting sqref="C61">
    <cfRule type="containsText" dxfId="3" priority="124" operator="containsText" text="НЕТ">
      <formula>NOT(ISERROR(SEARCH(("НЕТ"),(C61))))</formula>
    </cfRule>
  </conditionalFormatting>
  <conditionalFormatting sqref="C61">
    <cfRule type="containsText" dxfId="4" priority="125" operator="containsText" text="???">
      <formula>NOT(ISERROR(SEARCH(("???"),(C61))))</formula>
    </cfRule>
  </conditionalFormatting>
  <conditionalFormatting sqref="C62">
    <cfRule type="containsText" dxfId="5" priority="126" operator="containsText" text="МФР">
      <formula>NOT(ISERROR(SEARCH(("МФР"),(C62))))</formula>
    </cfRule>
  </conditionalFormatting>
  <conditionalFormatting sqref="C62">
    <cfRule type="containsText" dxfId="6" priority="127" operator="containsText" text="НЕ ПРИМЕНЯЕТСЯ">
      <formula>NOT(ISERROR(SEARCH(("НЕ ПРИМЕНЯЕТСЯ"),(C62))))</formula>
    </cfRule>
  </conditionalFormatting>
  <conditionalFormatting sqref="C62">
    <cfRule type="containsText" dxfId="0" priority="128" operator="containsText" text="ДА">
      <formula>NOT(ISERROR(SEARCH(("ДА"),(C62))))</formula>
    </cfRule>
  </conditionalFormatting>
  <conditionalFormatting sqref="C62">
    <cfRule type="containsText" dxfId="3" priority="129" operator="containsText" text="НЕТ">
      <formula>NOT(ISERROR(SEARCH(("НЕТ"),(C62))))</formula>
    </cfRule>
  </conditionalFormatting>
  <conditionalFormatting sqref="C62">
    <cfRule type="containsText" dxfId="4" priority="130" operator="containsText" text="???">
      <formula>NOT(ISERROR(SEARCH(("???"),(C62))))</formula>
    </cfRule>
  </conditionalFormatting>
  <conditionalFormatting sqref="C63">
    <cfRule type="containsText" dxfId="5" priority="131" operator="containsText" text="МФР">
      <formula>NOT(ISERROR(SEARCH(("МФР"),(C63))))</formula>
    </cfRule>
  </conditionalFormatting>
  <conditionalFormatting sqref="C63">
    <cfRule type="containsText" dxfId="6" priority="132" operator="containsText" text="НЕ ПРИМЕНЯЕТСЯ">
      <formula>NOT(ISERROR(SEARCH(("НЕ ПРИМЕНЯЕТСЯ"),(C63))))</formula>
    </cfRule>
  </conditionalFormatting>
  <conditionalFormatting sqref="C63">
    <cfRule type="containsText" dxfId="0" priority="133" operator="containsText" text="ДА">
      <formula>NOT(ISERROR(SEARCH(("ДА"),(C63))))</formula>
    </cfRule>
  </conditionalFormatting>
  <conditionalFormatting sqref="C63">
    <cfRule type="containsText" dxfId="3" priority="134" operator="containsText" text="НЕТ">
      <formula>NOT(ISERROR(SEARCH(("НЕТ"),(C63))))</formula>
    </cfRule>
  </conditionalFormatting>
  <conditionalFormatting sqref="C63">
    <cfRule type="containsText" dxfId="4" priority="135" operator="containsText" text="???">
      <formula>NOT(ISERROR(SEARCH(("???"),(C63))))</formula>
    </cfRule>
  </conditionalFormatting>
  <conditionalFormatting sqref="C64">
    <cfRule type="containsText" dxfId="5" priority="136" operator="containsText" text="МФР">
      <formula>NOT(ISERROR(SEARCH(("МФР"),(C64))))</formula>
    </cfRule>
  </conditionalFormatting>
  <conditionalFormatting sqref="C64">
    <cfRule type="containsText" dxfId="6" priority="137" operator="containsText" text="НЕ ПРИМЕНЯЕТСЯ">
      <formula>NOT(ISERROR(SEARCH(("НЕ ПРИМЕНЯЕТСЯ"),(C64))))</formula>
    </cfRule>
  </conditionalFormatting>
  <conditionalFormatting sqref="C64">
    <cfRule type="containsText" dxfId="0" priority="138" operator="containsText" text="ДА">
      <formula>NOT(ISERROR(SEARCH(("ДА"),(C64))))</formula>
    </cfRule>
  </conditionalFormatting>
  <conditionalFormatting sqref="C64">
    <cfRule type="containsText" dxfId="3" priority="139" operator="containsText" text="НЕТ">
      <formula>NOT(ISERROR(SEARCH(("НЕТ"),(C64))))</formula>
    </cfRule>
  </conditionalFormatting>
  <conditionalFormatting sqref="C64">
    <cfRule type="containsText" dxfId="4" priority="140" operator="containsText" text="???">
      <formula>NOT(ISERROR(SEARCH(("???"),(C64))))</formula>
    </cfRule>
  </conditionalFormatting>
  <conditionalFormatting sqref="C65">
    <cfRule type="containsText" dxfId="5" priority="141" operator="containsText" text="МФР">
      <formula>NOT(ISERROR(SEARCH(("МФР"),(C65))))</formula>
    </cfRule>
  </conditionalFormatting>
  <conditionalFormatting sqref="C65">
    <cfRule type="containsText" dxfId="6" priority="142" operator="containsText" text="НЕ ПРИМЕНЯЕТСЯ">
      <formula>NOT(ISERROR(SEARCH(("НЕ ПРИМЕНЯЕТСЯ"),(C65))))</formula>
    </cfRule>
  </conditionalFormatting>
  <conditionalFormatting sqref="C65">
    <cfRule type="containsText" dxfId="0" priority="143" operator="containsText" text="ДА">
      <formula>NOT(ISERROR(SEARCH(("ДА"),(C65))))</formula>
    </cfRule>
  </conditionalFormatting>
  <conditionalFormatting sqref="C65">
    <cfRule type="containsText" dxfId="3" priority="144" operator="containsText" text="НЕТ">
      <formula>NOT(ISERROR(SEARCH(("НЕТ"),(C65))))</formula>
    </cfRule>
  </conditionalFormatting>
  <conditionalFormatting sqref="C65">
    <cfRule type="containsText" dxfId="4" priority="145" operator="containsText" text="???">
      <formula>NOT(ISERROR(SEARCH(("???"),(C65))))</formula>
    </cfRule>
  </conditionalFormatting>
  <conditionalFormatting sqref="C66">
    <cfRule type="containsText" dxfId="5" priority="146" operator="containsText" text="МФР">
      <formula>NOT(ISERROR(SEARCH(("МФР"),(C66))))</formula>
    </cfRule>
  </conditionalFormatting>
  <conditionalFormatting sqref="C66">
    <cfRule type="containsText" dxfId="6" priority="147" operator="containsText" text="НЕ ПРИМЕНЯЕТСЯ">
      <formula>NOT(ISERROR(SEARCH(("НЕ ПРИМЕНЯЕТСЯ"),(C66))))</formula>
    </cfRule>
  </conditionalFormatting>
  <conditionalFormatting sqref="C66">
    <cfRule type="containsText" dxfId="0" priority="148" operator="containsText" text="ДА">
      <formula>NOT(ISERROR(SEARCH(("ДА"),(C66))))</formula>
    </cfRule>
  </conditionalFormatting>
  <conditionalFormatting sqref="C66">
    <cfRule type="containsText" dxfId="3" priority="149" operator="containsText" text="НЕТ">
      <formula>NOT(ISERROR(SEARCH(("НЕТ"),(C66))))</formula>
    </cfRule>
  </conditionalFormatting>
  <conditionalFormatting sqref="C66">
    <cfRule type="containsText" dxfId="4" priority="150" operator="containsText" text="???">
      <formula>NOT(ISERROR(SEARCH(("???"),(C66))))</formula>
    </cfRule>
  </conditionalFormatting>
  <conditionalFormatting sqref="C67">
    <cfRule type="containsText" dxfId="5" priority="151" operator="containsText" text="МФР">
      <formula>NOT(ISERROR(SEARCH(("МФР"),(C67))))</formula>
    </cfRule>
  </conditionalFormatting>
  <conditionalFormatting sqref="C67">
    <cfRule type="containsText" dxfId="6" priority="152" operator="containsText" text="НЕ ПРИМЕНЯЕТСЯ">
      <formula>NOT(ISERROR(SEARCH(("НЕ ПРИМЕНЯЕТСЯ"),(C67))))</formula>
    </cfRule>
  </conditionalFormatting>
  <conditionalFormatting sqref="C67">
    <cfRule type="containsText" dxfId="0" priority="153" operator="containsText" text="ДА">
      <formula>NOT(ISERROR(SEARCH(("ДА"),(C67))))</formula>
    </cfRule>
  </conditionalFormatting>
  <conditionalFormatting sqref="C67">
    <cfRule type="containsText" dxfId="3" priority="154" operator="containsText" text="НЕТ">
      <formula>NOT(ISERROR(SEARCH(("НЕТ"),(C67))))</formula>
    </cfRule>
  </conditionalFormatting>
  <conditionalFormatting sqref="C67">
    <cfRule type="containsText" dxfId="4" priority="155" operator="containsText" text="???">
      <formula>NOT(ISERROR(SEARCH(("???"),(C67))))</formula>
    </cfRule>
  </conditionalFormatting>
  <conditionalFormatting sqref="C69">
    <cfRule type="containsText" dxfId="5" priority="156" operator="containsText" text="МФР">
      <formula>NOT(ISERROR(SEARCH(("МФР"),(C69))))</formula>
    </cfRule>
  </conditionalFormatting>
  <conditionalFormatting sqref="C69">
    <cfRule type="containsText" dxfId="6" priority="157" operator="containsText" text="НЕ ПРИМЕНЯЕТСЯ">
      <formula>NOT(ISERROR(SEARCH(("НЕ ПРИМЕНЯЕТСЯ"),(C69))))</formula>
    </cfRule>
  </conditionalFormatting>
  <conditionalFormatting sqref="C69">
    <cfRule type="containsText" dxfId="0" priority="158" operator="containsText" text="ДА">
      <formula>NOT(ISERROR(SEARCH(("ДА"),(C69))))</formula>
    </cfRule>
  </conditionalFormatting>
  <conditionalFormatting sqref="C69">
    <cfRule type="containsText" dxfId="3" priority="159" operator="containsText" text="НЕТ">
      <formula>NOT(ISERROR(SEARCH(("НЕТ"),(C69))))</formula>
    </cfRule>
  </conditionalFormatting>
  <conditionalFormatting sqref="C69">
    <cfRule type="containsText" dxfId="4" priority="160" operator="containsText" text="???">
      <formula>NOT(ISERROR(SEARCH(("???"),(C69))))</formula>
    </cfRule>
  </conditionalFormatting>
  <conditionalFormatting sqref="C71">
    <cfRule type="containsText" dxfId="5" priority="161" operator="containsText" text="МФР">
      <formula>NOT(ISERROR(SEARCH(("МФР"),(C71))))</formula>
    </cfRule>
  </conditionalFormatting>
  <conditionalFormatting sqref="C71">
    <cfRule type="containsText" dxfId="6" priority="162" operator="containsText" text="НЕ ПРИМЕНЯЕТСЯ">
      <formula>NOT(ISERROR(SEARCH(("НЕ ПРИМЕНЯЕТСЯ"),(C71))))</formula>
    </cfRule>
  </conditionalFormatting>
  <conditionalFormatting sqref="C71">
    <cfRule type="containsText" dxfId="0" priority="163" operator="containsText" text="ДА">
      <formula>NOT(ISERROR(SEARCH(("ДА"),(C71))))</formula>
    </cfRule>
  </conditionalFormatting>
  <conditionalFormatting sqref="C71">
    <cfRule type="containsText" dxfId="3" priority="164" operator="containsText" text="НЕТ">
      <formula>NOT(ISERROR(SEARCH(("НЕТ"),(C71))))</formula>
    </cfRule>
  </conditionalFormatting>
  <conditionalFormatting sqref="C71">
    <cfRule type="containsText" dxfId="4" priority="165" operator="containsText" text="???">
      <formula>NOT(ISERROR(SEARCH(("???"),(C71))))</formula>
    </cfRule>
  </conditionalFormatting>
  <conditionalFormatting sqref="C72">
    <cfRule type="containsText" dxfId="5" priority="166" operator="containsText" text="МФР">
      <formula>NOT(ISERROR(SEARCH(("МФР"),(C72))))</formula>
    </cfRule>
  </conditionalFormatting>
  <conditionalFormatting sqref="C72">
    <cfRule type="containsText" dxfId="6" priority="167" operator="containsText" text="НЕ ПРИМЕНЯЕТСЯ">
      <formula>NOT(ISERROR(SEARCH(("НЕ ПРИМЕНЯЕТСЯ"),(C72))))</formula>
    </cfRule>
  </conditionalFormatting>
  <conditionalFormatting sqref="C72">
    <cfRule type="containsText" dxfId="0" priority="168" operator="containsText" text="ДА">
      <formula>NOT(ISERROR(SEARCH(("ДА"),(C72))))</formula>
    </cfRule>
  </conditionalFormatting>
  <conditionalFormatting sqref="C72">
    <cfRule type="containsText" dxfId="3" priority="169" operator="containsText" text="НЕТ">
      <formula>NOT(ISERROR(SEARCH(("НЕТ"),(C72))))</formula>
    </cfRule>
  </conditionalFormatting>
  <conditionalFormatting sqref="C72">
    <cfRule type="containsText" dxfId="4" priority="170" operator="containsText" text="???">
      <formula>NOT(ISERROR(SEARCH(("???"),(C72))))</formula>
    </cfRule>
  </conditionalFormatting>
  <conditionalFormatting sqref="C73">
    <cfRule type="containsText" dxfId="5" priority="171" operator="containsText" text="МФР">
      <formula>NOT(ISERROR(SEARCH(("МФР"),(C73))))</formula>
    </cfRule>
  </conditionalFormatting>
  <conditionalFormatting sqref="C73">
    <cfRule type="containsText" dxfId="6" priority="172" operator="containsText" text="НЕ ПРИМЕНЯЕТСЯ">
      <formula>NOT(ISERROR(SEARCH(("НЕ ПРИМЕНЯЕТСЯ"),(C73))))</formula>
    </cfRule>
  </conditionalFormatting>
  <conditionalFormatting sqref="C73">
    <cfRule type="containsText" dxfId="0" priority="173" operator="containsText" text="ДА">
      <formula>NOT(ISERROR(SEARCH(("ДА"),(C73))))</formula>
    </cfRule>
  </conditionalFormatting>
  <conditionalFormatting sqref="C73">
    <cfRule type="containsText" dxfId="3" priority="174" operator="containsText" text="НЕТ">
      <formula>NOT(ISERROR(SEARCH(("НЕТ"),(C73))))</formula>
    </cfRule>
  </conditionalFormatting>
  <conditionalFormatting sqref="C73">
    <cfRule type="containsText" dxfId="4" priority="175" operator="containsText" text="???">
      <formula>NOT(ISERROR(SEARCH(("???"),(C73))))</formula>
    </cfRule>
  </conditionalFormatting>
  <conditionalFormatting sqref="C74">
    <cfRule type="containsText" dxfId="5" priority="176" operator="containsText" text="МФР">
      <formula>NOT(ISERROR(SEARCH(("МФР"),(C74))))</formula>
    </cfRule>
  </conditionalFormatting>
  <conditionalFormatting sqref="C74">
    <cfRule type="containsText" dxfId="6" priority="177" operator="containsText" text="НЕ ПРИМЕНЯЕТСЯ">
      <formula>NOT(ISERROR(SEARCH(("НЕ ПРИМЕНЯЕТСЯ"),(C74))))</formula>
    </cfRule>
  </conditionalFormatting>
  <conditionalFormatting sqref="C74">
    <cfRule type="containsText" dxfId="0" priority="178" operator="containsText" text="ДА">
      <formula>NOT(ISERROR(SEARCH(("ДА"),(C74))))</formula>
    </cfRule>
  </conditionalFormatting>
  <conditionalFormatting sqref="C74">
    <cfRule type="containsText" dxfId="3" priority="179" operator="containsText" text="НЕТ">
      <formula>NOT(ISERROR(SEARCH(("НЕТ"),(C74))))</formula>
    </cfRule>
  </conditionalFormatting>
  <conditionalFormatting sqref="C74">
    <cfRule type="containsText" dxfId="4" priority="180" operator="containsText" text="???">
      <formula>NOT(ISERROR(SEARCH(("???"),(C74))))</formula>
    </cfRule>
  </conditionalFormatting>
  <conditionalFormatting sqref="C75">
    <cfRule type="containsText" dxfId="5" priority="181" operator="containsText" text="МФР">
      <formula>NOT(ISERROR(SEARCH(("МФР"),(C75))))</formula>
    </cfRule>
  </conditionalFormatting>
  <conditionalFormatting sqref="C75">
    <cfRule type="containsText" dxfId="6" priority="182" operator="containsText" text="НЕ ПРИМЕНЯЕТСЯ">
      <formula>NOT(ISERROR(SEARCH(("НЕ ПРИМЕНЯЕТСЯ"),(C75))))</formula>
    </cfRule>
  </conditionalFormatting>
  <conditionalFormatting sqref="C75">
    <cfRule type="containsText" dxfId="0" priority="183" operator="containsText" text="ДА">
      <formula>NOT(ISERROR(SEARCH(("ДА"),(C75))))</formula>
    </cfRule>
  </conditionalFormatting>
  <conditionalFormatting sqref="C75">
    <cfRule type="containsText" dxfId="3" priority="184" operator="containsText" text="НЕТ">
      <formula>NOT(ISERROR(SEARCH(("НЕТ"),(C75))))</formula>
    </cfRule>
  </conditionalFormatting>
  <conditionalFormatting sqref="C75">
    <cfRule type="containsText" dxfId="4" priority="185" operator="containsText" text="???">
      <formula>NOT(ISERROR(SEARCH(("???"),(C75))))</formula>
    </cfRule>
  </conditionalFormatting>
  <conditionalFormatting sqref="C76">
    <cfRule type="containsText" dxfId="5" priority="186" operator="containsText" text="МФР">
      <formula>NOT(ISERROR(SEARCH(("МФР"),(C76))))</formula>
    </cfRule>
  </conditionalFormatting>
  <conditionalFormatting sqref="C76">
    <cfRule type="containsText" dxfId="6" priority="187" operator="containsText" text="НЕ ПРИМЕНЯЕТСЯ">
      <formula>NOT(ISERROR(SEARCH(("НЕ ПРИМЕНЯЕТСЯ"),(C76))))</formula>
    </cfRule>
  </conditionalFormatting>
  <conditionalFormatting sqref="C76">
    <cfRule type="containsText" dxfId="0" priority="188" operator="containsText" text="ДА">
      <formula>NOT(ISERROR(SEARCH(("ДА"),(C76))))</formula>
    </cfRule>
  </conditionalFormatting>
  <conditionalFormatting sqref="C76">
    <cfRule type="containsText" dxfId="3" priority="189" operator="containsText" text="НЕТ">
      <formula>NOT(ISERROR(SEARCH(("НЕТ"),(C76))))</formula>
    </cfRule>
  </conditionalFormatting>
  <conditionalFormatting sqref="C76">
    <cfRule type="containsText" dxfId="4" priority="190" operator="containsText" text="???">
      <formula>NOT(ISERROR(SEARCH(("???"),(C76))))</formula>
    </cfRule>
  </conditionalFormatting>
  <conditionalFormatting sqref="C77">
    <cfRule type="containsText" dxfId="5" priority="191" operator="containsText" text="МФР">
      <formula>NOT(ISERROR(SEARCH(("МФР"),(C77))))</formula>
    </cfRule>
  </conditionalFormatting>
  <conditionalFormatting sqref="C77">
    <cfRule type="containsText" dxfId="6" priority="192" operator="containsText" text="НЕ ПРИМЕНЯЕТСЯ">
      <formula>NOT(ISERROR(SEARCH(("НЕ ПРИМЕНЯЕТСЯ"),(C77))))</formula>
    </cfRule>
  </conditionalFormatting>
  <conditionalFormatting sqref="C77">
    <cfRule type="containsText" dxfId="0" priority="193" operator="containsText" text="ДА">
      <formula>NOT(ISERROR(SEARCH(("ДА"),(C77))))</formula>
    </cfRule>
  </conditionalFormatting>
  <conditionalFormatting sqref="C77">
    <cfRule type="containsText" dxfId="3" priority="194" operator="containsText" text="НЕТ">
      <formula>NOT(ISERROR(SEARCH(("НЕТ"),(C77))))</formula>
    </cfRule>
  </conditionalFormatting>
  <conditionalFormatting sqref="C77">
    <cfRule type="containsText" dxfId="4" priority="195" operator="containsText" text="???">
      <formula>NOT(ISERROR(SEARCH(("???"),(C77))))</formula>
    </cfRule>
  </conditionalFormatting>
  <conditionalFormatting sqref="C79 C81">
    <cfRule type="containsText" dxfId="5" priority="196" operator="containsText" text="МФР">
      <formula>NOT(ISERROR(SEARCH(("МФР"),(C79))))</formula>
    </cfRule>
  </conditionalFormatting>
  <conditionalFormatting sqref="C79 C81">
    <cfRule type="containsText" dxfId="6" priority="197" operator="containsText" text="НЕ ПРИМЕНЯЕТСЯ">
      <formula>NOT(ISERROR(SEARCH(("НЕ ПРИМЕНЯЕТСЯ"),(C79))))</formula>
    </cfRule>
  </conditionalFormatting>
  <conditionalFormatting sqref="C79 C81">
    <cfRule type="containsText" dxfId="0" priority="198" operator="containsText" text="ДА">
      <formula>NOT(ISERROR(SEARCH(("ДА"),(C79))))</formula>
    </cfRule>
  </conditionalFormatting>
  <conditionalFormatting sqref="C79 C81">
    <cfRule type="containsText" dxfId="3" priority="199" operator="containsText" text="НЕТ">
      <formula>NOT(ISERROR(SEARCH(("НЕТ"),(C79))))</formula>
    </cfRule>
  </conditionalFormatting>
  <conditionalFormatting sqref="C79 C81">
    <cfRule type="containsText" dxfId="4" priority="200" operator="containsText" text="???">
      <formula>NOT(ISERROR(SEARCH(("???"),(C79))))</formula>
    </cfRule>
  </conditionalFormatting>
  <conditionalFormatting sqref="C80">
    <cfRule type="containsText" dxfId="5" priority="201" operator="containsText" text="МФР">
      <formula>NOT(ISERROR(SEARCH(("МФР"),(C80))))</formula>
    </cfRule>
  </conditionalFormatting>
  <conditionalFormatting sqref="C80">
    <cfRule type="containsText" dxfId="6" priority="202" operator="containsText" text="НЕ ПРИМЕНЯЕТСЯ">
      <formula>NOT(ISERROR(SEARCH(("НЕ ПРИМЕНЯЕТСЯ"),(C80))))</formula>
    </cfRule>
  </conditionalFormatting>
  <conditionalFormatting sqref="C80">
    <cfRule type="containsText" dxfId="0" priority="203" operator="containsText" text="ДА">
      <formula>NOT(ISERROR(SEARCH(("ДА"),(C80))))</formula>
    </cfRule>
  </conditionalFormatting>
  <conditionalFormatting sqref="C80">
    <cfRule type="containsText" dxfId="3" priority="204" operator="containsText" text="НЕТ">
      <formula>NOT(ISERROR(SEARCH(("НЕТ"),(C80))))</formula>
    </cfRule>
  </conditionalFormatting>
  <conditionalFormatting sqref="C80">
    <cfRule type="containsText" dxfId="4" priority="205" operator="containsText" text="???">
      <formula>NOT(ISERROR(SEARCH(("???"),(C80))))</formula>
    </cfRule>
  </conditionalFormatting>
  <conditionalFormatting sqref="C81">
    <cfRule type="containsText" dxfId="5" priority="206" operator="containsText" text="МФР">
      <formula>NOT(ISERROR(SEARCH(("МФР"),(C81))))</formula>
    </cfRule>
  </conditionalFormatting>
  <conditionalFormatting sqref="C81">
    <cfRule type="containsText" dxfId="6" priority="207" operator="containsText" text="НЕ ПРИМЕНЯЕТСЯ">
      <formula>NOT(ISERROR(SEARCH(("НЕ ПРИМЕНЯЕТСЯ"),(C81))))</formula>
    </cfRule>
  </conditionalFormatting>
  <conditionalFormatting sqref="C81">
    <cfRule type="containsText" dxfId="0" priority="208" operator="containsText" text="ДА">
      <formula>NOT(ISERROR(SEARCH(("ДА"),(C81))))</formula>
    </cfRule>
  </conditionalFormatting>
  <conditionalFormatting sqref="C81">
    <cfRule type="containsText" dxfId="3" priority="209" operator="containsText" text="НЕТ">
      <formula>NOT(ISERROR(SEARCH(("НЕТ"),(C81))))</formula>
    </cfRule>
  </conditionalFormatting>
  <conditionalFormatting sqref="C81">
    <cfRule type="containsText" dxfId="4" priority="210" operator="containsText" text="???">
      <formula>NOT(ISERROR(SEARCH(("???"),(C81))))</formula>
    </cfRule>
  </conditionalFormatting>
  <conditionalFormatting sqref="C82:C83">
    <cfRule type="containsText" dxfId="5" priority="211" operator="containsText" text="МФР">
      <formula>NOT(ISERROR(SEARCH(("МФР"),(C82))))</formula>
    </cfRule>
  </conditionalFormatting>
  <conditionalFormatting sqref="C82:C83">
    <cfRule type="containsText" dxfId="6" priority="212" operator="containsText" text="НЕ ПРИМЕНЯЕТСЯ">
      <formula>NOT(ISERROR(SEARCH(("НЕ ПРИМЕНЯЕТСЯ"),(C82))))</formula>
    </cfRule>
  </conditionalFormatting>
  <conditionalFormatting sqref="C82:C83">
    <cfRule type="containsText" dxfId="0" priority="213" operator="containsText" text="ДА">
      <formula>NOT(ISERROR(SEARCH(("ДА"),(C82))))</formula>
    </cfRule>
  </conditionalFormatting>
  <conditionalFormatting sqref="C82:C83">
    <cfRule type="containsText" dxfId="3" priority="214" operator="containsText" text="НЕТ">
      <formula>NOT(ISERROR(SEARCH(("НЕТ"),(C82))))</formula>
    </cfRule>
  </conditionalFormatting>
  <conditionalFormatting sqref="C82:C83">
    <cfRule type="containsText" dxfId="4" priority="215" operator="containsText" text="???">
      <formula>NOT(ISERROR(SEARCH(("???"),(C82))))</formula>
    </cfRule>
  </conditionalFormatting>
  <conditionalFormatting sqref="C85">
    <cfRule type="containsText" dxfId="5" priority="216" operator="containsText" text="МФР">
      <formula>NOT(ISERROR(SEARCH(("МФР"),(C85))))</formula>
    </cfRule>
  </conditionalFormatting>
  <conditionalFormatting sqref="C85">
    <cfRule type="containsText" dxfId="6" priority="217" operator="containsText" text="НЕ ПРИМЕНЯЕТСЯ">
      <formula>NOT(ISERROR(SEARCH(("НЕ ПРИМЕНЯЕТСЯ"),(C85))))</formula>
    </cfRule>
  </conditionalFormatting>
  <conditionalFormatting sqref="C85">
    <cfRule type="containsText" dxfId="0" priority="218" operator="containsText" text="ДА">
      <formula>NOT(ISERROR(SEARCH(("ДА"),(C85))))</formula>
    </cfRule>
  </conditionalFormatting>
  <conditionalFormatting sqref="C85">
    <cfRule type="containsText" dxfId="3" priority="219" operator="containsText" text="НЕТ">
      <formula>NOT(ISERROR(SEARCH(("НЕТ"),(C85))))</formula>
    </cfRule>
  </conditionalFormatting>
  <conditionalFormatting sqref="C85">
    <cfRule type="containsText" dxfId="4" priority="220" operator="containsText" text="???">
      <formula>NOT(ISERROR(SEARCH(("???"),(C85))))</formula>
    </cfRule>
  </conditionalFormatting>
  <conditionalFormatting sqref="C88:C89">
    <cfRule type="containsText" dxfId="5" priority="221" operator="containsText" text="МФР">
      <formula>NOT(ISERROR(SEARCH(("МФР"),(C88))))</formula>
    </cfRule>
  </conditionalFormatting>
  <conditionalFormatting sqref="C88:C89">
    <cfRule type="containsText" dxfId="6" priority="222" operator="containsText" text="НЕ ПРИМЕНЯЕТСЯ">
      <formula>NOT(ISERROR(SEARCH(("НЕ ПРИМЕНЯЕТСЯ"),(C88))))</formula>
    </cfRule>
  </conditionalFormatting>
  <conditionalFormatting sqref="C88:C89">
    <cfRule type="containsText" dxfId="0" priority="223" operator="containsText" text="ДА">
      <formula>NOT(ISERROR(SEARCH(("ДА"),(C88))))</formula>
    </cfRule>
  </conditionalFormatting>
  <conditionalFormatting sqref="C88:C89">
    <cfRule type="containsText" dxfId="3" priority="224" operator="containsText" text="НЕТ">
      <formula>NOT(ISERROR(SEARCH(("НЕТ"),(C88))))</formula>
    </cfRule>
  </conditionalFormatting>
  <conditionalFormatting sqref="C88:C89">
    <cfRule type="containsText" dxfId="4" priority="225" operator="containsText" text="???">
      <formula>NOT(ISERROR(SEARCH(("???"),(C88))))</formula>
    </cfRule>
  </conditionalFormatting>
  <conditionalFormatting sqref="C90">
    <cfRule type="containsText" dxfId="5" priority="226" operator="containsText" text="МФР">
      <formula>NOT(ISERROR(SEARCH(("МФР"),(C90))))</formula>
    </cfRule>
  </conditionalFormatting>
  <conditionalFormatting sqref="C90">
    <cfRule type="containsText" dxfId="6" priority="227" operator="containsText" text="НЕ ПРИМЕНЯЕТСЯ">
      <formula>NOT(ISERROR(SEARCH(("НЕ ПРИМЕНЯЕТСЯ"),(C90))))</formula>
    </cfRule>
  </conditionalFormatting>
  <conditionalFormatting sqref="C90">
    <cfRule type="containsText" dxfId="0" priority="228" operator="containsText" text="ДА">
      <formula>NOT(ISERROR(SEARCH(("ДА"),(C90))))</formula>
    </cfRule>
  </conditionalFormatting>
  <conditionalFormatting sqref="C90">
    <cfRule type="containsText" dxfId="3" priority="229" operator="containsText" text="НЕТ">
      <formula>NOT(ISERROR(SEARCH(("НЕТ"),(C90))))</formula>
    </cfRule>
  </conditionalFormatting>
  <conditionalFormatting sqref="C90">
    <cfRule type="containsText" dxfId="4" priority="230" operator="containsText" text="???">
      <formula>NOT(ISERROR(SEARCH(("???"),(C90))))</formula>
    </cfRule>
  </conditionalFormatting>
  <conditionalFormatting sqref="C91:C99">
    <cfRule type="containsText" dxfId="5" priority="231" operator="containsText" text="МФР">
      <formula>NOT(ISERROR(SEARCH(("МФР"),(C91))))</formula>
    </cfRule>
  </conditionalFormatting>
  <conditionalFormatting sqref="C91:C99">
    <cfRule type="containsText" dxfId="6" priority="232" operator="containsText" text="НЕ ПРИМЕНЯЕТСЯ">
      <formula>NOT(ISERROR(SEARCH(("НЕ ПРИМЕНЯЕТСЯ"),(C91))))</formula>
    </cfRule>
  </conditionalFormatting>
  <conditionalFormatting sqref="C91:C99">
    <cfRule type="containsText" dxfId="0" priority="233" operator="containsText" text="ДА">
      <formula>NOT(ISERROR(SEARCH(("ДА"),(C91))))</formula>
    </cfRule>
  </conditionalFormatting>
  <conditionalFormatting sqref="C91:C99">
    <cfRule type="containsText" dxfId="3" priority="234" operator="containsText" text="НЕТ">
      <formula>NOT(ISERROR(SEARCH(("НЕТ"),(C91))))</formula>
    </cfRule>
  </conditionalFormatting>
  <conditionalFormatting sqref="C91:C99">
    <cfRule type="containsText" dxfId="4" priority="235" operator="containsText" text="???">
      <formula>NOT(ISERROR(SEARCH(("???"),(C91))))</formula>
    </cfRule>
  </conditionalFormatting>
  <conditionalFormatting sqref="C34">
    <cfRule type="containsText" dxfId="5" priority="236" operator="containsText" text="МФР">
      <formula>NOT(ISERROR(SEARCH(("МФР"),(C34))))</formula>
    </cfRule>
  </conditionalFormatting>
  <conditionalFormatting sqref="C34">
    <cfRule type="containsText" dxfId="6" priority="237" operator="containsText" text="НЕ ПРИМЕНЯЕТСЯ">
      <formula>NOT(ISERROR(SEARCH(("НЕ ПРИМЕНЯЕТСЯ"),(C34))))</formula>
    </cfRule>
  </conditionalFormatting>
  <conditionalFormatting sqref="C34">
    <cfRule type="containsText" dxfId="0" priority="238" operator="containsText" text="ДА">
      <formula>NOT(ISERROR(SEARCH(("ДА"),(C34))))</formula>
    </cfRule>
  </conditionalFormatting>
  <conditionalFormatting sqref="C34">
    <cfRule type="containsText" dxfId="3" priority="239" operator="containsText" text="НЕТ">
      <formula>NOT(ISERROR(SEARCH(("НЕТ"),(C34))))</formula>
    </cfRule>
  </conditionalFormatting>
  <conditionalFormatting sqref="C34">
    <cfRule type="containsText" dxfId="4" priority="240" operator="containsText" text="???">
      <formula>NOT(ISERROR(SEARCH(("???"),(C34))))</formula>
    </cfRule>
  </conditionalFormatting>
  <conditionalFormatting sqref="C17">
    <cfRule type="containsText" dxfId="5" priority="241" operator="containsText" text="МФР">
      <formula>NOT(ISERROR(SEARCH(("МФР"),(C17))))</formula>
    </cfRule>
  </conditionalFormatting>
  <conditionalFormatting sqref="C17">
    <cfRule type="containsText" dxfId="6" priority="242" operator="containsText" text="НЕ ПРИМЕНЯЕТСЯ">
      <formula>NOT(ISERROR(SEARCH(("НЕ ПРИМЕНЯЕТСЯ"),(C17))))</formula>
    </cfRule>
  </conditionalFormatting>
  <conditionalFormatting sqref="C17">
    <cfRule type="containsText" dxfId="0" priority="243" operator="containsText" text="ДА">
      <formula>NOT(ISERROR(SEARCH(("ДА"),(C17))))</formula>
    </cfRule>
  </conditionalFormatting>
  <conditionalFormatting sqref="C17">
    <cfRule type="containsText" dxfId="3" priority="244" operator="containsText" text="НЕТ">
      <formula>NOT(ISERROR(SEARCH(("НЕТ"),(C17))))</formula>
    </cfRule>
  </conditionalFormatting>
  <conditionalFormatting sqref="C17">
    <cfRule type="containsText" dxfId="4" priority="245" operator="containsText" text="???">
      <formula>NOT(ISERROR(SEARCH(("???"),(C17))))</formula>
    </cfRule>
  </conditionalFormatting>
  <conditionalFormatting sqref="C18">
    <cfRule type="containsText" dxfId="5" priority="246" operator="containsText" text="МФР">
      <formula>NOT(ISERROR(SEARCH(("МФР"),(C18))))</formula>
    </cfRule>
  </conditionalFormatting>
  <conditionalFormatting sqref="C18">
    <cfRule type="containsText" dxfId="6" priority="247" operator="containsText" text="НЕ ПРИМЕНЯЕТСЯ">
      <formula>NOT(ISERROR(SEARCH(("НЕ ПРИМЕНЯЕТСЯ"),(C18))))</formula>
    </cfRule>
  </conditionalFormatting>
  <conditionalFormatting sqref="C18">
    <cfRule type="containsText" dxfId="0" priority="248" operator="containsText" text="ДА">
      <formula>NOT(ISERROR(SEARCH(("ДА"),(C18))))</formula>
    </cfRule>
  </conditionalFormatting>
  <conditionalFormatting sqref="C18">
    <cfRule type="containsText" dxfId="3" priority="249" operator="containsText" text="НЕТ">
      <formula>NOT(ISERROR(SEARCH(("НЕТ"),(C18))))</formula>
    </cfRule>
  </conditionalFormatting>
  <conditionalFormatting sqref="C18">
    <cfRule type="containsText" dxfId="4" priority="250" operator="containsText" text="???">
      <formula>NOT(ISERROR(SEARCH(("???"),(C18))))</formula>
    </cfRule>
  </conditionalFormatting>
  <conditionalFormatting sqref="C20:C21">
    <cfRule type="containsText" dxfId="5" priority="251" operator="containsText" text="МФР">
      <formula>NOT(ISERROR(SEARCH(("МФР"),(C20))))</formula>
    </cfRule>
  </conditionalFormatting>
  <conditionalFormatting sqref="C20:C21">
    <cfRule type="containsText" dxfId="6" priority="252" operator="containsText" text="НЕ ПРИМЕНЯЕТСЯ">
      <formula>NOT(ISERROR(SEARCH(("НЕ ПРИМЕНЯЕТСЯ"),(C20))))</formula>
    </cfRule>
  </conditionalFormatting>
  <conditionalFormatting sqref="C20:C21">
    <cfRule type="containsText" dxfId="0" priority="253" operator="containsText" text="ДА">
      <formula>NOT(ISERROR(SEARCH(("ДА"),(C20))))</formula>
    </cfRule>
  </conditionalFormatting>
  <conditionalFormatting sqref="C20:C21">
    <cfRule type="containsText" dxfId="3" priority="254" operator="containsText" text="НЕТ">
      <formula>NOT(ISERROR(SEARCH(("НЕТ"),(C20))))</formula>
    </cfRule>
  </conditionalFormatting>
  <conditionalFormatting sqref="C20:C21">
    <cfRule type="containsText" dxfId="4" priority="255" operator="containsText" text="???">
      <formula>NOT(ISERROR(SEARCH(("???"),(C20))))</formula>
    </cfRule>
  </conditionalFormatting>
  <conditionalFormatting sqref="C22">
    <cfRule type="containsText" dxfId="5" priority="256" operator="containsText" text="МФР">
      <formula>NOT(ISERROR(SEARCH(("МФР"),(C22))))</formula>
    </cfRule>
  </conditionalFormatting>
  <conditionalFormatting sqref="C22">
    <cfRule type="containsText" dxfId="6" priority="257" operator="containsText" text="НЕ ПРИМЕНЯЕТСЯ">
      <formula>NOT(ISERROR(SEARCH(("НЕ ПРИМЕНЯЕТСЯ"),(C22))))</formula>
    </cfRule>
  </conditionalFormatting>
  <conditionalFormatting sqref="C22">
    <cfRule type="containsText" dxfId="0" priority="258" operator="containsText" text="ДА">
      <formula>NOT(ISERROR(SEARCH(("ДА"),(C22))))</formula>
    </cfRule>
  </conditionalFormatting>
  <conditionalFormatting sqref="C22">
    <cfRule type="containsText" dxfId="3" priority="259" operator="containsText" text="НЕТ">
      <formula>NOT(ISERROR(SEARCH(("НЕТ"),(C22))))</formula>
    </cfRule>
  </conditionalFormatting>
  <conditionalFormatting sqref="C22">
    <cfRule type="containsText" dxfId="4" priority="260" operator="containsText" text="???">
      <formula>NOT(ISERROR(SEARCH(("???"),(C22))))</formula>
    </cfRule>
  </conditionalFormatting>
  <conditionalFormatting sqref="C23:C24">
    <cfRule type="containsText" dxfId="5" priority="261" operator="containsText" text="МФР">
      <formula>NOT(ISERROR(SEARCH(("МФР"),(C23))))</formula>
    </cfRule>
  </conditionalFormatting>
  <conditionalFormatting sqref="C23:C24">
    <cfRule type="containsText" dxfId="6" priority="262" operator="containsText" text="НЕ ПРИМЕНЯЕТСЯ">
      <formula>NOT(ISERROR(SEARCH(("НЕ ПРИМЕНЯЕТСЯ"),(C23))))</formula>
    </cfRule>
  </conditionalFormatting>
  <conditionalFormatting sqref="C23:C24">
    <cfRule type="containsText" dxfId="0" priority="263" operator="containsText" text="ДА">
      <formula>NOT(ISERROR(SEARCH(("ДА"),(C23))))</formula>
    </cfRule>
  </conditionalFormatting>
  <conditionalFormatting sqref="C23:C24">
    <cfRule type="containsText" dxfId="3" priority="264" operator="containsText" text="НЕТ">
      <formula>NOT(ISERROR(SEARCH(("НЕТ"),(C23))))</formula>
    </cfRule>
  </conditionalFormatting>
  <conditionalFormatting sqref="C23:C24">
    <cfRule type="containsText" dxfId="4" priority="265" operator="containsText" text="???">
      <formula>NOT(ISERROR(SEARCH(("???"),(C23))))</formula>
    </cfRule>
  </conditionalFormatting>
  <conditionalFormatting sqref="C25:C29">
    <cfRule type="containsText" dxfId="5" priority="266" operator="containsText" text="МФР">
      <formula>NOT(ISERROR(SEARCH(("МФР"),(C25))))</formula>
    </cfRule>
  </conditionalFormatting>
  <conditionalFormatting sqref="C25:C29">
    <cfRule type="containsText" dxfId="6" priority="267" operator="containsText" text="НЕ ПРИМЕНЯЕТСЯ">
      <formula>NOT(ISERROR(SEARCH(("НЕ ПРИМЕНЯЕТСЯ"),(C25))))</formula>
    </cfRule>
  </conditionalFormatting>
  <conditionalFormatting sqref="C25:C29">
    <cfRule type="containsText" dxfId="0" priority="268" operator="containsText" text="ДА">
      <formula>NOT(ISERROR(SEARCH(("ДА"),(C25))))</formula>
    </cfRule>
  </conditionalFormatting>
  <conditionalFormatting sqref="C25:C29">
    <cfRule type="containsText" dxfId="3" priority="269" operator="containsText" text="НЕТ">
      <formula>NOT(ISERROR(SEARCH(("НЕТ"),(C25))))</formula>
    </cfRule>
  </conditionalFormatting>
  <conditionalFormatting sqref="C25:C29">
    <cfRule type="containsText" dxfId="4" priority="270" operator="containsText" text="???">
      <formula>NOT(ISERROR(SEARCH(("???"),(C25))))</formula>
    </cfRule>
  </conditionalFormatting>
  <conditionalFormatting sqref="C86">
    <cfRule type="containsText" dxfId="5" priority="271" operator="containsText" text="МФР">
      <formula>NOT(ISERROR(SEARCH(("МФР"),(C86))))</formula>
    </cfRule>
  </conditionalFormatting>
  <conditionalFormatting sqref="C86">
    <cfRule type="containsText" dxfId="6" priority="272" operator="containsText" text="НЕ ПРИМЕНЯЕТСЯ">
      <formula>NOT(ISERROR(SEARCH(("НЕ ПРИМЕНЯЕТСЯ"),(C86))))</formula>
    </cfRule>
  </conditionalFormatting>
  <conditionalFormatting sqref="C86">
    <cfRule type="containsText" dxfId="0" priority="273" operator="containsText" text="ДА">
      <formula>NOT(ISERROR(SEARCH(("ДА"),(C86))))</formula>
    </cfRule>
  </conditionalFormatting>
  <conditionalFormatting sqref="C86">
    <cfRule type="containsText" dxfId="3" priority="274" operator="containsText" text="НЕТ">
      <formula>NOT(ISERROR(SEARCH(("НЕТ"),(C86))))</formula>
    </cfRule>
  </conditionalFormatting>
  <conditionalFormatting sqref="C86">
    <cfRule type="containsText" dxfId="4" priority="275" operator="containsText" text="???">
      <formula>NOT(ISERROR(SEARCH(("???"),(C86))))</formula>
    </cfRule>
  </conditionalFormatting>
  <conditionalFormatting sqref="C83:C84">
    <cfRule type="containsText" dxfId="5" priority="276" operator="containsText" text="МФР">
      <formula>NOT(ISERROR(SEARCH(("МФР"),(C83))))</formula>
    </cfRule>
  </conditionalFormatting>
  <conditionalFormatting sqref="C83:C84">
    <cfRule type="containsText" dxfId="6" priority="277" operator="containsText" text="НЕ ПРИМЕНЯЕТСЯ">
      <formula>NOT(ISERROR(SEARCH(("НЕ ПРИМЕНЯЕТСЯ"),(C83))))</formula>
    </cfRule>
  </conditionalFormatting>
  <conditionalFormatting sqref="C83:C84">
    <cfRule type="containsText" dxfId="0" priority="278" operator="containsText" text="ДА">
      <formula>NOT(ISERROR(SEARCH(("ДА"),(C83))))</formula>
    </cfRule>
  </conditionalFormatting>
  <conditionalFormatting sqref="C83:C84">
    <cfRule type="containsText" dxfId="3" priority="279" operator="containsText" text="НЕТ">
      <formula>NOT(ISERROR(SEARCH(("НЕТ"),(C83))))</formula>
    </cfRule>
  </conditionalFormatting>
  <conditionalFormatting sqref="C83:C84">
    <cfRule type="containsText" dxfId="4" priority="280" operator="containsText" text="???">
      <formula>NOT(ISERROR(SEARCH(("???"),(C83))))</formula>
    </cfRule>
  </conditionalFormatting>
  <conditionalFormatting sqref="C31">
    <cfRule type="containsText" dxfId="5" priority="281" operator="containsText" text="МФР">
      <formula>NOT(ISERROR(SEARCH(("МФР"),(C31))))</formula>
    </cfRule>
  </conditionalFormatting>
  <conditionalFormatting sqref="C31">
    <cfRule type="containsText" dxfId="6" priority="282" operator="containsText" text="НЕ ПРИМЕНЯЕТСЯ">
      <formula>NOT(ISERROR(SEARCH(("НЕ ПРИМЕНЯЕТСЯ"),(C31))))</formula>
    </cfRule>
  </conditionalFormatting>
  <conditionalFormatting sqref="C31">
    <cfRule type="containsText" dxfId="0" priority="283" operator="containsText" text="ДА">
      <formula>NOT(ISERROR(SEARCH(("ДА"),(C31))))</formula>
    </cfRule>
  </conditionalFormatting>
  <conditionalFormatting sqref="C31">
    <cfRule type="containsText" dxfId="3" priority="284" operator="containsText" text="НЕТ">
      <formula>NOT(ISERROR(SEARCH(("НЕТ"),(C31))))</formula>
    </cfRule>
  </conditionalFormatting>
  <conditionalFormatting sqref="C31">
    <cfRule type="containsText" dxfId="4" priority="285" operator="containsText" text="???">
      <formula>NOT(ISERROR(SEARCH(("???"),(C31))))</formula>
    </cfRule>
  </conditionalFormatting>
  <dataValidations>
    <dataValidation type="list" allowBlank="1" showErrorMessage="1" sqref="C10:C18 C20:C29 C31:C34 C36:C43 C45:C47 C49:C53 C55:C56 C58:C67 C69 C71:C77 C79:C99">
      <formula1>'!'!$A$1:$A$6</formula1>
    </dataValidation>
  </dataValidations>
  <hyperlinks>
    <hyperlink display="ИТОГ" location="'ИТОГ'!A1" ref="B1"/>
    <hyperlink r:id="rId1" ref="H29"/>
  </hyperlinks>
  <printOptions/>
  <pageMargins bottom="0.75" footer="0.0" header="0.0" left="0.7" right="0.7" top="0.75"/>
  <pageSetup paperSize="9" orientation="portrait"/>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1.22" defaultRowHeight="15.0" outlineLevelRow="1"/>
  <cols>
    <col customWidth="1" min="1" max="1" width="2.78"/>
    <col customWidth="1" min="2" max="2" width="48.78"/>
    <col customWidth="1" min="3" max="3" width="12.44"/>
    <col customWidth="1" min="4" max="4" width="58.33"/>
    <col customWidth="1" min="5" max="5" width="25.11"/>
    <col customWidth="1" min="6" max="6" width="16.0"/>
    <col customWidth="1" min="7" max="7" width="32.33"/>
    <col customWidth="1" min="8" max="8" width="19.33"/>
    <col customWidth="1" min="9" max="9" width="10.67"/>
  </cols>
  <sheetData>
    <row r="1" ht="15.0" customHeight="1">
      <c r="A1" s="66"/>
      <c r="B1" s="318" t="s">
        <v>78</v>
      </c>
      <c r="C1" s="66"/>
      <c r="D1" s="252"/>
      <c r="E1" s="136"/>
      <c r="F1" s="136"/>
      <c r="G1" s="66"/>
      <c r="H1" s="339"/>
      <c r="I1" s="339"/>
    </row>
    <row r="2" collapsed="1">
      <c r="A2" s="302" t="s">
        <v>79</v>
      </c>
      <c r="B2" s="302" t="str">
        <f>'1+ТЕХ+КР'!B2</f>
        <v>Требования к проектным решениям</v>
      </c>
      <c r="C2" s="302" t="s">
        <v>81</v>
      </c>
      <c r="D2" s="302" t="s">
        <v>82</v>
      </c>
      <c r="E2" s="81"/>
      <c r="F2" s="79" t="s">
        <v>83</v>
      </c>
      <c r="G2" s="302" t="s">
        <v>84</v>
      </c>
      <c r="H2" s="79" t="s">
        <v>85</v>
      </c>
      <c r="I2" s="81" t="s">
        <v>86</v>
      </c>
    </row>
    <row r="3" hidden="1" outlineLevel="1">
      <c r="A3" s="91" t="s">
        <v>87</v>
      </c>
      <c r="B3" s="324" t="s">
        <v>15</v>
      </c>
      <c r="C3" s="325">
        <f>COUNTIF(C9:C87,"ДА")</f>
        <v>34</v>
      </c>
      <c r="D3" s="86"/>
      <c r="E3" s="87"/>
      <c r="F3" s="88">
        <f>SUM(F4:F7)</f>
        <v>62</v>
      </c>
      <c r="G3" s="382"/>
      <c r="H3" s="90"/>
      <c r="I3" s="91"/>
    </row>
    <row r="4" hidden="1" outlineLevel="1">
      <c r="A4" s="327">
        <f>COUNTA(A9:A87)</f>
        <v>65</v>
      </c>
      <c r="B4" s="93" t="s">
        <v>16</v>
      </c>
      <c r="C4" s="94">
        <f>COUNTIF(C9:C87,"НЕТ")</f>
        <v>5</v>
      </c>
      <c r="D4" s="95" t="s">
        <v>33</v>
      </c>
      <c r="E4" s="96" t="s">
        <v>88</v>
      </c>
      <c r="F4" s="96">
        <f>COUNTIF(E9:E159,"НД")</f>
        <v>40</v>
      </c>
      <c r="G4" s="383"/>
      <c r="H4" s="97" t="s">
        <v>36</v>
      </c>
      <c r="I4" s="98">
        <v>51.0</v>
      </c>
    </row>
    <row r="5" hidden="1" outlineLevel="1">
      <c r="A5" s="330"/>
      <c r="B5" s="100" t="s">
        <v>89</v>
      </c>
      <c r="C5" s="101">
        <f>COUNTIF(C9:C87,"ОТСУТСТВУЕТ")</f>
        <v>5</v>
      </c>
      <c r="D5" s="95" t="s">
        <v>35</v>
      </c>
      <c r="E5" s="102" t="s">
        <v>90</v>
      </c>
      <c r="F5" s="103">
        <f>COUNTIF(E9:E159,"МФР")</f>
        <v>11</v>
      </c>
      <c r="G5" s="383"/>
      <c r="H5" s="97" t="s">
        <v>40</v>
      </c>
      <c r="I5" s="91">
        <f>F3-I4</f>
        <v>11</v>
      </c>
    </row>
    <row r="6" hidden="1" outlineLevel="1">
      <c r="A6" s="330"/>
      <c r="B6" s="104" t="s">
        <v>91</v>
      </c>
      <c r="C6" s="105">
        <f>COUNTIF(C9:C87,"НЕ ПРИМЕНЯЕТСЯ")</f>
        <v>18</v>
      </c>
      <c r="D6" s="95" t="s">
        <v>37</v>
      </c>
      <c r="E6" s="106" t="s">
        <v>92</v>
      </c>
      <c r="F6" s="107">
        <f>COUNTIF(E9:E159,"ПИК")</f>
        <v>1</v>
      </c>
      <c r="G6" s="383"/>
      <c r="H6" s="90"/>
      <c r="I6" s="91"/>
    </row>
    <row r="7" hidden="1" outlineLevel="1">
      <c r="A7" s="330"/>
      <c r="B7" s="108" t="s">
        <v>19</v>
      </c>
      <c r="C7" s="109">
        <f>COUNTIF(C9:C87,"МФР")</f>
        <v>2</v>
      </c>
      <c r="D7" s="95" t="s">
        <v>39</v>
      </c>
      <c r="E7" s="110" t="s">
        <v>39</v>
      </c>
      <c r="F7" s="111">
        <f>COUNTIF(E9:E159,"МФС")</f>
        <v>10</v>
      </c>
      <c r="G7" s="383"/>
      <c r="H7" s="90"/>
      <c r="I7" s="91"/>
    </row>
    <row r="8" ht="27.75" hidden="1" customHeight="1" outlineLevel="1">
      <c r="A8" s="331"/>
      <c r="B8" s="113" t="s">
        <v>93</v>
      </c>
      <c r="C8" s="114">
        <f>A4-C3-C4-C5-C6-C7</f>
        <v>1</v>
      </c>
      <c r="D8" s="115"/>
      <c r="E8" s="114"/>
      <c r="F8" s="114"/>
      <c r="G8" s="268"/>
      <c r="H8" s="326"/>
      <c r="I8" s="326"/>
    </row>
    <row r="9">
      <c r="A9" s="332"/>
      <c r="B9" s="333" t="s">
        <v>94</v>
      </c>
      <c r="C9" s="334"/>
      <c r="D9" s="335"/>
      <c r="E9" s="336"/>
      <c r="F9" s="336"/>
      <c r="G9" s="334"/>
      <c r="H9" s="338"/>
      <c r="I9" s="384" t="s">
        <v>86</v>
      </c>
    </row>
    <row r="10" outlineLevel="1">
      <c r="A10" s="62">
        <f>1</f>
        <v>1</v>
      </c>
      <c r="B10" s="130" t="s">
        <v>95</v>
      </c>
      <c r="C10" s="131" t="s">
        <v>15</v>
      </c>
      <c r="D10" s="250"/>
      <c r="E10" s="133" t="s">
        <v>90</v>
      </c>
      <c r="F10" s="133" t="s">
        <v>28</v>
      </c>
      <c r="G10" s="60" t="s">
        <v>592</v>
      </c>
      <c r="H10" s="339"/>
      <c r="I10" s="216" t="s">
        <v>36</v>
      </c>
    </row>
    <row r="11" outlineLevel="1">
      <c r="A11" s="62">
        <f t="shared" ref="A11:A14" si="1">A10+1</f>
        <v>2</v>
      </c>
      <c r="B11" s="66" t="s">
        <v>439</v>
      </c>
      <c r="C11" s="131" t="s">
        <v>15</v>
      </c>
      <c r="D11" s="250"/>
      <c r="E11" s="133" t="s">
        <v>90</v>
      </c>
      <c r="F11" s="133" t="s">
        <v>28</v>
      </c>
      <c r="G11" s="60" t="s">
        <v>592</v>
      </c>
      <c r="H11" s="339"/>
      <c r="I11" s="216" t="s">
        <v>36</v>
      </c>
    </row>
    <row r="12" ht="59.25" customHeight="1" outlineLevel="1">
      <c r="A12" s="62">
        <f t="shared" si="1"/>
        <v>3</v>
      </c>
      <c r="B12" s="66" t="s">
        <v>593</v>
      </c>
      <c r="C12" s="61" t="s">
        <v>15</v>
      </c>
      <c r="D12" s="250"/>
      <c r="E12" s="96" t="s">
        <v>88</v>
      </c>
      <c r="F12" s="209" t="s">
        <v>594</v>
      </c>
      <c r="G12" s="66"/>
      <c r="H12" s="216" t="s">
        <v>595</v>
      </c>
      <c r="I12" s="216" t="s">
        <v>36</v>
      </c>
    </row>
    <row r="13" ht="59.25" customHeight="1" outlineLevel="1">
      <c r="A13" s="62">
        <f t="shared" si="1"/>
        <v>4</v>
      </c>
      <c r="B13" s="60" t="s">
        <v>596</v>
      </c>
      <c r="C13" s="61" t="s">
        <v>15</v>
      </c>
      <c r="D13" s="250"/>
      <c r="E13" s="96" t="s">
        <v>88</v>
      </c>
      <c r="F13" s="96" t="s">
        <v>597</v>
      </c>
      <c r="G13" s="66"/>
      <c r="H13" s="216" t="s">
        <v>598</v>
      </c>
      <c r="I13" s="216" t="s">
        <v>36</v>
      </c>
    </row>
    <row r="14" outlineLevel="1">
      <c r="A14" s="62">
        <f t="shared" si="1"/>
        <v>5</v>
      </c>
      <c r="B14" s="60" t="s">
        <v>599</v>
      </c>
      <c r="C14" s="61" t="s">
        <v>91</v>
      </c>
      <c r="D14" s="250"/>
      <c r="E14" s="96" t="s">
        <v>88</v>
      </c>
      <c r="F14" s="96" t="s">
        <v>600</v>
      </c>
      <c r="G14" s="66"/>
      <c r="H14" s="216" t="s">
        <v>601</v>
      </c>
      <c r="I14" s="216" t="s">
        <v>36</v>
      </c>
    </row>
    <row r="15">
      <c r="A15" s="332"/>
      <c r="B15" s="385" t="s">
        <v>602</v>
      </c>
      <c r="C15" s="334"/>
      <c r="D15" s="335"/>
      <c r="E15" s="336"/>
      <c r="F15" s="336"/>
      <c r="G15" s="334"/>
      <c r="H15" s="338"/>
      <c r="I15" s="338"/>
    </row>
    <row r="16" outlineLevel="1">
      <c r="A16" s="386">
        <f>A14+1</f>
        <v>6</v>
      </c>
      <c r="B16" s="387" t="s">
        <v>603</v>
      </c>
      <c r="C16" s="388" t="s">
        <v>91</v>
      </c>
      <c r="D16" s="389"/>
      <c r="E16" s="390"/>
      <c r="F16" s="391"/>
      <c r="G16" s="387"/>
      <c r="H16" s="392"/>
      <c r="I16" s="393"/>
    </row>
    <row r="17" outlineLevel="1">
      <c r="A17" s="62">
        <f>A16+1</f>
        <v>7</v>
      </c>
      <c r="B17" s="130" t="s">
        <v>604</v>
      </c>
      <c r="C17" s="131" t="s">
        <v>15</v>
      </c>
      <c r="D17" s="252"/>
      <c r="E17" s="96" t="s">
        <v>88</v>
      </c>
      <c r="F17" s="209" t="s">
        <v>605</v>
      </c>
      <c r="G17" s="66"/>
      <c r="H17" s="339"/>
      <c r="I17" s="216" t="s">
        <v>36</v>
      </c>
    </row>
    <row r="18" outlineLevel="1">
      <c r="A18" s="62">
        <f t="shared" ref="A18:A21" si="2">A17+1</f>
        <v>8</v>
      </c>
      <c r="B18" s="192" t="s">
        <v>606</v>
      </c>
      <c r="C18" s="131" t="s">
        <v>15</v>
      </c>
      <c r="D18" s="252"/>
      <c r="E18" s="96" t="s">
        <v>88</v>
      </c>
      <c r="F18" s="96" t="s">
        <v>607</v>
      </c>
      <c r="G18" s="66"/>
      <c r="H18" s="216" t="s">
        <v>608</v>
      </c>
      <c r="I18" s="216" t="s">
        <v>36</v>
      </c>
    </row>
    <row r="19" outlineLevel="1">
      <c r="A19" s="62">
        <f t="shared" si="2"/>
        <v>9</v>
      </c>
      <c r="B19" s="192" t="s">
        <v>609</v>
      </c>
      <c r="C19" s="131" t="s">
        <v>15</v>
      </c>
      <c r="D19" s="252"/>
      <c r="E19" s="133" t="s">
        <v>90</v>
      </c>
      <c r="F19" s="133" t="s">
        <v>610</v>
      </c>
      <c r="G19" s="66"/>
      <c r="H19" s="339"/>
      <c r="I19" s="216" t="s">
        <v>36</v>
      </c>
    </row>
    <row r="20" outlineLevel="1">
      <c r="A20" s="62">
        <f t="shared" si="2"/>
        <v>10</v>
      </c>
      <c r="B20" s="130" t="s">
        <v>611</v>
      </c>
      <c r="C20" s="61" t="s">
        <v>15</v>
      </c>
      <c r="D20" s="250" t="s">
        <v>612</v>
      </c>
      <c r="E20" s="172" t="s">
        <v>39</v>
      </c>
      <c r="F20" s="173" t="s">
        <v>39</v>
      </c>
      <c r="G20" s="66"/>
      <c r="H20" s="216"/>
      <c r="I20" s="216" t="s">
        <v>36</v>
      </c>
    </row>
    <row r="21" outlineLevel="1">
      <c r="A21" s="62">
        <f t="shared" si="2"/>
        <v>11</v>
      </c>
      <c r="B21" s="192" t="s">
        <v>613</v>
      </c>
      <c r="C21" s="61" t="s">
        <v>15</v>
      </c>
      <c r="D21" s="252"/>
      <c r="E21" s="96" t="s">
        <v>88</v>
      </c>
      <c r="F21" s="96" t="s">
        <v>614</v>
      </c>
      <c r="G21" s="66"/>
      <c r="H21" s="216"/>
      <c r="I21" s="216" t="s">
        <v>36</v>
      </c>
    </row>
    <row r="22" outlineLevel="1">
      <c r="A22" s="204"/>
      <c r="B22" s="205" t="s">
        <v>615</v>
      </c>
      <c r="C22" s="220"/>
      <c r="D22" s="248"/>
      <c r="E22" s="146"/>
      <c r="F22" s="146"/>
      <c r="G22" s="220"/>
      <c r="H22" s="343"/>
      <c r="I22" s="343"/>
    </row>
    <row r="23" outlineLevel="1">
      <c r="A23" s="62">
        <f>A21+1</f>
        <v>12</v>
      </c>
      <c r="B23" s="192" t="s">
        <v>616</v>
      </c>
      <c r="C23" s="61" t="s">
        <v>15</v>
      </c>
      <c r="D23" s="252"/>
      <c r="E23" s="152" t="s">
        <v>88</v>
      </c>
      <c r="F23" s="152" t="s">
        <v>617</v>
      </c>
      <c r="G23" s="66"/>
      <c r="H23" s="339"/>
      <c r="I23" s="216" t="s">
        <v>36</v>
      </c>
    </row>
    <row r="24" outlineLevel="1">
      <c r="A24" s="62">
        <f t="shared" ref="A24:A25" si="3">A23+1</f>
        <v>13</v>
      </c>
      <c r="B24" s="192" t="s">
        <v>618</v>
      </c>
      <c r="C24" s="61" t="s">
        <v>91</v>
      </c>
      <c r="D24" s="252"/>
      <c r="E24" s="152" t="s">
        <v>88</v>
      </c>
      <c r="F24" s="152" t="s">
        <v>619</v>
      </c>
      <c r="G24" s="66"/>
      <c r="H24" s="339"/>
      <c r="I24" s="216" t="s">
        <v>36</v>
      </c>
    </row>
    <row r="25" outlineLevel="1">
      <c r="A25" s="62">
        <f t="shared" si="3"/>
        <v>14</v>
      </c>
      <c r="B25" s="192" t="s">
        <v>620</v>
      </c>
      <c r="C25" s="61" t="s">
        <v>91</v>
      </c>
      <c r="D25" s="252"/>
      <c r="E25" s="152" t="s">
        <v>88</v>
      </c>
      <c r="F25" s="152" t="s">
        <v>617</v>
      </c>
      <c r="G25" s="66"/>
      <c r="H25" s="339"/>
      <c r="I25" s="216" t="s">
        <v>36</v>
      </c>
    </row>
    <row r="26" outlineLevel="1">
      <c r="A26" s="62">
        <f t="shared" ref="A26:A28" si="4">A25+1</f>
        <v>15</v>
      </c>
      <c r="B26" s="192" t="s">
        <v>621</v>
      </c>
      <c r="C26" s="61" t="s">
        <v>91</v>
      </c>
      <c r="D26" s="252"/>
      <c r="E26" s="152" t="s">
        <v>88</v>
      </c>
      <c r="F26" s="152" t="s">
        <v>617</v>
      </c>
      <c r="G26" s="66"/>
      <c r="H26" s="339"/>
      <c r="I26" s="216" t="s">
        <v>36</v>
      </c>
    </row>
    <row r="27" outlineLevel="1">
      <c r="A27" s="62">
        <f t="shared" si="4"/>
        <v>16</v>
      </c>
      <c r="B27" s="192" t="s">
        <v>622</v>
      </c>
      <c r="C27" s="61" t="s">
        <v>15</v>
      </c>
      <c r="D27" s="394"/>
      <c r="E27" s="152" t="s">
        <v>88</v>
      </c>
      <c r="F27" s="152" t="s">
        <v>623</v>
      </c>
      <c r="G27" s="66"/>
      <c r="H27" s="216" t="s">
        <v>579</v>
      </c>
      <c r="I27" s="216" t="s">
        <v>36</v>
      </c>
    </row>
    <row r="28" ht="63.75" customHeight="1" outlineLevel="1">
      <c r="A28" s="62">
        <f t="shared" si="4"/>
        <v>17</v>
      </c>
      <c r="B28" s="130" t="s">
        <v>624</v>
      </c>
      <c r="C28" s="131" t="s">
        <v>15</v>
      </c>
      <c r="D28" s="252"/>
      <c r="E28" s="96" t="s">
        <v>88</v>
      </c>
      <c r="F28" s="96" t="s">
        <v>625</v>
      </c>
      <c r="G28" s="66"/>
      <c r="H28" s="216" t="s">
        <v>595</v>
      </c>
      <c r="I28" s="216" t="s">
        <v>36</v>
      </c>
    </row>
    <row r="29" outlineLevel="1">
      <c r="A29" s="286"/>
      <c r="B29" s="287" t="s">
        <v>626</v>
      </c>
      <c r="C29" s="268"/>
      <c r="D29" s="115"/>
      <c r="E29" s="114"/>
      <c r="F29" s="114"/>
      <c r="G29" s="268"/>
      <c r="H29" s="329"/>
      <c r="I29" s="329"/>
    </row>
    <row r="30" outlineLevel="1">
      <c r="A30" s="62">
        <f>A28+1</f>
        <v>18</v>
      </c>
      <c r="B30" s="192" t="s">
        <v>627</v>
      </c>
      <c r="C30" s="61" t="s">
        <v>15</v>
      </c>
      <c r="D30" s="250"/>
      <c r="E30" s="96" t="s">
        <v>88</v>
      </c>
      <c r="F30" s="209" t="s">
        <v>628</v>
      </c>
      <c r="G30" s="66"/>
      <c r="H30" s="216" t="s">
        <v>579</v>
      </c>
      <c r="I30" s="216" t="s">
        <v>36</v>
      </c>
    </row>
    <row r="31" outlineLevel="1">
      <c r="A31" s="62">
        <f>A30+1</f>
        <v>19</v>
      </c>
      <c r="B31" s="192" t="s">
        <v>629</v>
      </c>
      <c r="C31" s="61" t="s">
        <v>89</v>
      </c>
      <c r="D31" s="250" t="s">
        <v>630</v>
      </c>
      <c r="E31" s="96" t="s">
        <v>88</v>
      </c>
      <c r="F31" s="96" t="s">
        <v>631</v>
      </c>
      <c r="G31" s="66"/>
      <c r="H31" s="216" t="s">
        <v>579</v>
      </c>
      <c r="I31" s="216" t="s">
        <v>36</v>
      </c>
    </row>
    <row r="32" outlineLevel="1">
      <c r="A32" s="204"/>
      <c r="B32" s="395" t="s">
        <v>632</v>
      </c>
      <c r="C32" s="220"/>
      <c r="D32" s="248"/>
      <c r="E32" s="146"/>
      <c r="F32" s="220"/>
      <c r="G32" s="220"/>
      <c r="H32" s="396"/>
      <c r="I32" s="396"/>
    </row>
    <row r="33" outlineLevel="1">
      <c r="A33" s="397">
        <f>A31+1</f>
        <v>20</v>
      </c>
      <c r="B33" s="398" t="s">
        <v>633</v>
      </c>
      <c r="C33" s="61" t="s">
        <v>91</v>
      </c>
      <c r="D33" s="250"/>
      <c r="E33" s="152" t="s">
        <v>88</v>
      </c>
      <c r="F33" s="152" t="s">
        <v>634</v>
      </c>
      <c r="G33" s="66"/>
      <c r="H33" s="216"/>
      <c r="I33" s="216" t="s">
        <v>36</v>
      </c>
    </row>
    <row r="34" outlineLevel="1">
      <c r="A34" s="399">
        <f t="shared" ref="A34:A35" si="5">A33+1</f>
        <v>21</v>
      </c>
      <c r="B34" s="400" t="s">
        <v>635</v>
      </c>
      <c r="C34" s="61" t="s">
        <v>15</v>
      </c>
      <c r="D34" s="250"/>
      <c r="E34" s="152" t="s">
        <v>88</v>
      </c>
      <c r="F34" s="152" t="s">
        <v>634</v>
      </c>
      <c r="G34" s="66"/>
      <c r="H34" s="216"/>
      <c r="I34" s="216" t="s">
        <v>36</v>
      </c>
    </row>
    <row r="35" outlineLevel="1">
      <c r="A35" s="399">
        <f t="shared" si="5"/>
        <v>22</v>
      </c>
      <c r="B35" s="400" t="s">
        <v>636</v>
      </c>
      <c r="C35" s="61" t="s">
        <v>91</v>
      </c>
      <c r="D35" s="250"/>
      <c r="E35" s="152" t="s">
        <v>88</v>
      </c>
      <c r="F35" s="152" t="s">
        <v>634</v>
      </c>
      <c r="G35" s="66"/>
      <c r="H35" s="216"/>
      <c r="I35" s="216" t="s">
        <v>36</v>
      </c>
    </row>
    <row r="36" outlineLevel="1">
      <c r="A36" s="286"/>
      <c r="B36" s="287" t="s">
        <v>637</v>
      </c>
      <c r="C36" s="268"/>
      <c r="D36" s="115"/>
      <c r="E36" s="114"/>
      <c r="F36" s="268"/>
      <c r="G36" s="268"/>
      <c r="H36" s="329"/>
      <c r="I36" s="329"/>
    </row>
    <row r="37" outlineLevel="1">
      <c r="A37" s="62">
        <f>A35+1</f>
        <v>23</v>
      </c>
      <c r="B37" s="192" t="s">
        <v>638</v>
      </c>
      <c r="C37" s="61" t="s">
        <v>15</v>
      </c>
      <c r="D37" s="401"/>
      <c r="E37" s="152" t="s">
        <v>88</v>
      </c>
      <c r="F37" s="402" t="s">
        <v>639</v>
      </c>
      <c r="G37" s="66"/>
      <c r="H37" s="216" t="s">
        <v>579</v>
      </c>
      <c r="I37" s="216" t="s">
        <v>36</v>
      </c>
    </row>
    <row r="38" outlineLevel="1">
      <c r="A38" s="62">
        <f t="shared" ref="A38:A42" si="6">A37+1</f>
        <v>24</v>
      </c>
      <c r="B38" s="130" t="s">
        <v>640</v>
      </c>
      <c r="C38" s="61" t="s">
        <v>15</v>
      </c>
      <c r="D38" s="401"/>
      <c r="E38" s="152" t="s">
        <v>88</v>
      </c>
      <c r="F38" s="194" t="s">
        <v>641</v>
      </c>
      <c r="G38" s="66"/>
      <c r="H38" s="216" t="s">
        <v>579</v>
      </c>
      <c r="I38" s="216" t="s">
        <v>36</v>
      </c>
    </row>
    <row r="39" outlineLevel="1">
      <c r="A39" s="62">
        <f t="shared" si="6"/>
        <v>25</v>
      </c>
      <c r="B39" s="192" t="s">
        <v>642</v>
      </c>
      <c r="C39" s="61" t="s">
        <v>16</v>
      </c>
      <c r="D39" s="250" t="s">
        <v>643</v>
      </c>
      <c r="E39" s="96" t="s">
        <v>88</v>
      </c>
      <c r="F39" s="96" t="s">
        <v>644</v>
      </c>
      <c r="G39" s="60" t="s">
        <v>645</v>
      </c>
      <c r="H39" s="216"/>
      <c r="I39" s="216" t="s">
        <v>36</v>
      </c>
    </row>
    <row r="40" outlineLevel="1">
      <c r="A40" s="62">
        <f t="shared" si="6"/>
        <v>26</v>
      </c>
      <c r="B40" s="192" t="s">
        <v>646</v>
      </c>
      <c r="C40" s="131" t="s">
        <v>15</v>
      </c>
      <c r="D40" s="250"/>
      <c r="E40" s="96" t="s">
        <v>88</v>
      </c>
      <c r="F40" s="209" t="s">
        <v>647</v>
      </c>
      <c r="G40" s="66"/>
      <c r="H40" s="216" t="s">
        <v>579</v>
      </c>
      <c r="I40" s="216" t="s">
        <v>36</v>
      </c>
    </row>
    <row r="41" outlineLevel="1">
      <c r="A41" s="62">
        <f t="shared" si="6"/>
        <v>27</v>
      </c>
      <c r="B41" s="192" t="s">
        <v>648</v>
      </c>
      <c r="C41" s="131" t="s">
        <v>15</v>
      </c>
      <c r="D41" s="252"/>
      <c r="E41" s="133" t="s">
        <v>90</v>
      </c>
      <c r="F41" s="403" t="s">
        <v>324</v>
      </c>
      <c r="G41" s="66"/>
      <c r="H41" s="216"/>
      <c r="I41" s="216" t="s">
        <v>36</v>
      </c>
    </row>
    <row r="42" outlineLevel="1">
      <c r="A42" s="62">
        <f t="shared" si="6"/>
        <v>28</v>
      </c>
      <c r="B42" s="192" t="s">
        <v>649</v>
      </c>
      <c r="C42" s="131" t="s">
        <v>15</v>
      </c>
      <c r="D42" s="252"/>
      <c r="E42" s="96" t="s">
        <v>88</v>
      </c>
      <c r="F42" s="96" t="s">
        <v>650</v>
      </c>
      <c r="G42" s="66"/>
      <c r="H42" s="216"/>
      <c r="I42" s="216" t="s">
        <v>36</v>
      </c>
    </row>
    <row r="43" outlineLevel="1">
      <c r="A43" s="204"/>
      <c r="B43" s="205" t="s">
        <v>651</v>
      </c>
      <c r="C43" s="220"/>
      <c r="D43" s="248"/>
      <c r="E43" s="236"/>
      <c r="F43" s="236"/>
      <c r="G43" s="220"/>
      <c r="H43" s="396"/>
      <c r="I43" s="396"/>
    </row>
    <row r="44" outlineLevel="1">
      <c r="A44" s="62">
        <f>A42+1</f>
        <v>29</v>
      </c>
      <c r="B44" s="192" t="s">
        <v>652</v>
      </c>
      <c r="C44" s="61" t="s">
        <v>91</v>
      </c>
      <c r="D44" s="250" t="s">
        <v>653</v>
      </c>
      <c r="E44" s="152" t="s">
        <v>88</v>
      </c>
      <c r="F44" s="402" t="s">
        <v>654</v>
      </c>
      <c r="G44" s="66"/>
      <c r="H44" s="216" t="s">
        <v>655</v>
      </c>
      <c r="I44" s="216" t="s">
        <v>36</v>
      </c>
    </row>
    <row r="45" outlineLevel="1">
      <c r="A45" s="62">
        <f t="shared" ref="A45:A48" si="7">A44+1</f>
        <v>30</v>
      </c>
      <c r="B45" s="192" t="s">
        <v>656</v>
      </c>
      <c r="C45" s="61" t="s">
        <v>91</v>
      </c>
      <c r="D45" s="250" t="s">
        <v>653</v>
      </c>
      <c r="E45" s="152" t="s">
        <v>88</v>
      </c>
      <c r="F45" s="402" t="s">
        <v>654</v>
      </c>
      <c r="G45" s="60" t="s">
        <v>657</v>
      </c>
      <c r="H45" s="216" t="s">
        <v>655</v>
      </c>
      <c r="I45" s="216" t="s">
        <v>36</v>
      </c>
    </row>
    <row r="46" outlineLevel="1">
      <c r="A46" s="62">
        <f t="shared" si="7"/>
        <v>31</v>
      </c>
      <c r="B46" s="192" t="s">
        <v>658</v>
      </c>
      <c r="C46" s="61" t="s">
        <v>91</v>
      </c>
      <c r="D46" s="252"/>
      <c r="E46" s="152" t="s">
        <v>88</v>
      </c>
      <c r="F46" s="402" t="s">
        <v>659</v>
      </c>
      <c r="G46" s="66"/>
      <c r="H46" s="216"/>
      <c r="I46" s="216" t="s">
        <v>36</v>
      </c>
    </row>
    <row r="47" outlineLevel="1">
      <c r="A47" s="62">
        <f t="shared" si="7"/>
        <v>32</v>
      </c>
      <c r="B47" s="192" t="s">
        <v>660</v>
      </c>
      <c r="C47" s="131" t="s">
        <v>15</v>
      </c>
      <c r="D47" s="404" t="s">
        <v>661</v>
      </c>
      <c r="E47" s="96" t="s">
        <v>88</v>
      </c>
      <c r="F47" s="96" t="s">
        <v>662</v>
      </c>
      <c r="G47" s="66"/>
      <c r="H47" s="216"/>
      <c r="I47" s="216" t="s">
        <v>36</v>
      </c>
    </row>
    <row r="48" outlineLevel="1">
      <c r="A48" s="62">
        <f t="shared" si="7"/>
        <v>33</v>
      </c>
      <c r="B48" s="405" t="s">
        <v>663</v>
      </c>
      <c r="C48" s="131" t="s">
        <v>91</v>
      </c>
      <c r="D48" s="250" t="s">
        <v>653</v>
      </c>
      <c r="E48" s="96" t="s">
        <v>88</v>
      </c>
      <c r="F48" s="96" t="s">
        <v>664</v>
      </c>
      <c r="G48" s="66"/>
      <c r="H48" s="216"/>
      <c r="I48" s="216" t="s">
        <v>36</v>
      </c>
    </row>
    <row r="49" ht="15.75" customHeight="1" outlineLevel="1">
      <c r="A49" s="204"/>
      <c r="B49" s="296" t="s">
        <v>665</v>
      </c>
      <c r="C49" s="220"/>
      <c r="D49" s="248"/>
      <c r="E49" s="146"/>
      <c r="F49" s="146"/>
      <c r="G49" s="220"/>
      <c r="H49" s="343"/>
      <c r="I49" s="343"/>
    </row>
    <row r="50" outlineLevel="1">
      <c r="A50" s="62">
        <f>A48+1</f>
        <v>34</v>
      </c>
      <c r="B50" s="192" t="s">
        <v>666</v>
      </c>
      <c r="C50" s="131" t="s">
        <v>15</v>
      </c>
      <c r="D50" s="394"/>
      <c r="E50" s="133" t="s">
        <v>90</v>
      </c>
      <c r="F50" s="133" t="s">
        <v>667</v>
      </c>
      <c r="G50" s="66"/>
      <c r="H50" s="339"/>
      <c r="I50" s="216" t="s">
        <v>36</v>
      </c>
    </row>
    <row r="51" outlineLevel="1">
      <c r="A51" s="62">
        <f t="shared" ref="A51:A59" si="8">A50+1</f>
        <v>35</v>
      </c>
      <c r="B51" s="192" t="s">
        <v>668</v>
      </c>
      <c r="C51" s="131" t="s">
        <v>15</v>
      </c>
      <c r="D51" s="394"/>
      <c r="E51" s="133" t="s">
        <v>90</v>
      </c>
      <c r="F51" s="133" t="s">
        <v>667</v>
      </c>
      <c r="G51" s="66"/>
      <c r="H51" s="339"/>
      <c r="I51" s="216" t="s">
        <v>36</v>
      </c>
    </row>
    <row r="52" ht="15.75" customHeight="1" outlineLevel="1">
      <c r="A52" s="62">
        <f t="shared" si="8"/>
        <v>36</v>
      </c>
      <c r="B52" s="192" t="s">
        <v>669</v>
      </c>
      <c r="C52" s="131" t="s">
        <v>319</v>
      </c>
      <c r="D52" s="394"/>
      <c r="E52" s="172" t="s">
        <v>39</v>
      </c>
      <c r="F52" s="173" t="s">
        <v>39</v>
      </c>
      <c r="G52" s="66"/>
      <c r="H52" s="216" t="s">
        <v>391</v>
      </c>
      <c r="I52" s="216" t="s">
        <v>278</v>
      </c>
    </row>
    <row r="53" outlineLevel="1">
      <c r="A53" s="62">
        <f t="shared" si="8"/>
        <v>37</v>
      </c>
      <c r="B53" s="192" t="s">
        <v>670</v>
      </c>
      <c r="C53" s="131" t="s">
        <v>16</v>
      </c>
      <c r="D53" s="406" t="s">
        <v>671</v>
      </c>
      <c r="E53" s="133" t="s">
        <v>90</v>
      </c>
      <c r="F53" s="133" t="s">
        <v>667</v>
      </c>
      <c r="G53" s="60" t="s">
        <v>645</v>
      </c>
      <c r="H53" s="339"/>
      <c r="I53" s="216" t="s">
        <v>264</v>
      </c>
    </row>
    <row r="54" outlineLevel="1">
      <c r="A54" s="62">
        <f t="shared" si="8"/>
        <v>38</v>
      </c>
      <c r="B54" s="192" t="s">
        <v>672</v>
      </c>
      <c r="C54" s="131" t="s">
        <v>16</v>
      </c>
      <c r="D54" s="406" t="s">
        <v>673</v>
      </c>
      <c r="E54" s="133" t="s">
        <v>90</v>
      </c>
      <c r="F54" s="133" t="s">
        <v>667</v>
      </c>
      <c r="G54" s="60" t="s">
        <v>645</v>
      </c>
      <c r="H54" s="339"/>
      <c r="I54" s="216" t="s">
        <v>264</v>
      </c>
    </row>
    <row r="55" outlineLevel="1">
      <c r="A55" s="62">
        <f t="shared" si="8"/>
        <v>39</v>
      </c>
      <c r="B55" s="192" t="s">
        <v>674</v>
      </c>
      <c r="C55" s="131" t="s">
        <v>15</v>
      </c>
      <c r="D55" s="252"/>
      <c r="E55" s="133" t="s">
        <v>90</v>
      </c>
      <c r="F55" s="133" t="s">
        <v>667</v>
      </c>
      <c r="G55" s="66"/>
      <c r="H55" s="339"/>
      <c r="I55" s="216" t="s">
        <v>291</v>
      </c>
    </row>
    <row r="56" ht="15.75" customHeight="1" outlineLevel="1">
      <c r="A56" s="62">
        <f t="shared" si="8"/>
        <v>40</v>
      </c>
      <c r="B56" s="192" t="s">
        <v>675</v>
      </c>
      <c r="C56" s="131" t="s">
        <v>15</v>
      </c>
      <c r="D56" s="252"/>
      <c r="E56" s="172" t="s">
        <v>39</v>
      </c>
      <c r="F56" s="173" t="s">
        <v>39</v>
      </c>
      <c r="G56" s="66"/>
      <c r="H56" s="216" t="s">
        <v>579</v>
      </c>
      <c r="I56" s="216" t="s">
        <v>36</v>
      </c>
    </row>
    <row r="57" ht="15.75" customHeight="1" outlineLevel="1">
      <c r="A57" s="62">
        <f t="shared" si="8"/>
        <v>41</v>
      </c>
      <c r="B57" s="192" t="s">
        <v>676</v>
      </c>
      <c r="C57" s="131" t="s">
        <v>15</v>
      </c>
      <c r="D57" s="252"/>
      <c r="E57" s="172" t="s">
        <v>39</v>
      </c>
      <c r="F57" s="173" t="s">
        <v>39</v>
      </c>
      <c r="G57" s="66"/>
      <c r="H57" s="216" t="s">
        <v>579</v>
      </c>
      <c r="I57" s="216" t="s">
        <v>36</v>
      </c>
    </row>
    <row r="58" outlineLevel="1">
      <c r="A58" s="62">
        <f t="shared" si="8"/>
        <v>42</v>
      </c>
      <c r="B58" s="192" t="s">
        <v>677</v>
      </c>
      <c r="C58" s="131" t="s">
        <v>16</v>
      </c>
      <c r="D58" s="250" t="s">
        <v>678</v>
      </c>
      <c r="E58" s="96" t="s">
        <v>88</v>
      </c>
      <c r="F58" s="96" t="s">
        <v>679</v>
      </c>
      <c r="G58" s="60" t="s">
        <v>680</v>
      </c>
      <c r="H58" s="339"/>
      <c r="I58" s="216" t="s">
        <v>291</v>
      </c>
    </row>
    <row r="59" ht="155.25" customHeight="1" outlineLevel="1">
      <c r="A59" s="62">
        <f t="shared" si="8"/>
        <v>43</v>
      </c>
      <c r="B59" s="192" t="s">
        <v>681</v>
      </c>
      <c r="C59" s="131" t="s">
        <v>16</v>
      </c>
      <c r="D59" s="407" t="s">
        <v>682</v>
      </c>
      <c r="E59" s="96" t="s">
        <v>88</v>
      </c>
      <c r="F59" s="96" t="s">
        <v>683</v>
      </c>
      <c r="G59" s="60" t="s">
        <v>684</v>
      </c>
      <c r="H59" s="339"/>
      <c r="I59" s="216" t="s">
        <v>291</v>
      </c>
    </row>
    <row r="60" outlineLevel="1">
      <c r="A60" s="286"/>
      <c r="B60" s="287" t="s">
        <v>685</v>
      </c>
      <c r="C60" s="268"/>
      <c r="D60" s="115"/>
      <c r="E60" s="269"/>
      <c r="F60" s="268"/>
      <c r="G60" s="268"/>
      <c r="H60" s="269" t="s">
        <v>686</v>
      </c>
      <c r="I60" s="329"/>
    </row>
    <row r="61" outlineLevel="1">
      <c r="A61" s="62">
        <f>A59+1</f>
        <v>44</v>
      </c>
      <c r="B61" s="192" t="s">
        <v>687</v>
      </c>
      <c r="C61" s="61" t="s">
        <v>91</v>
      </c>
      <c r="D61" s="252"/>
      <c r="E61" s="96" t="s">
        <v>88</v>
      </c>
      <c r="F61" s="96" t="s">
        <v>688</v>
      </c>
      <c r="G61" s="66"/>
      <c r="H61" s="152"/>
      <c r="I61" s="216" t="s">
        <v>36</v>
      </c>
    </row>
    <row r="62" outlineLevel="1">
      <c r="A62" s="62">
        <f t="shared" ref="A62:A63" si="9">A61+1</f>
        <v>45</v>
      </c>
      <c r="B62" s="192" t="s">
        <v>689</v>
      </c>
      <c r="C62" s="61" t="s">
        <v>15</v>
      </c>
      <c r="D62" s="252"/>
      <c r="E62" s="96" t="s">
        <v>88</v>
      </c>
      <c r="F62" s="96" t="s">
        <v>688</v>
      </c>
      <c r="G62" s="66"/>
      <c r="H62" s="152"/>
      <c r="I62" s="216" t="s">
        <v>36</v>
      </c>
    </row>
    <row r="63" outlineLevel="1">
      <c r="A63" s="62">
        <f t="shared" si="9"/>
        <v>46</v>
      </c>
      <c r="B63" s="192" t="s">
        <v>690</v>
      </c>
      <c r="C63" s="61" t="s">
        <v>91</v>
      </c>
      <c r="D63" s="252"/>
      <c r="E63" s="96" t="s">
        <v>88</v>
      </c>
      <c r="F63" s="96" t="s">
        <v>688</v>
      </c>
      <c r="G63" s="66"/>
      <c r="H63" s="152"/>
      <c r="I63" s="216" t="s">
        <v>36</v>
      </c>
    </row>
    <row r="64" outlineLevel="1">
      <c r="A64" s="302"/>
      <c r="B64" s="287" t="s">
        <v>691</v>
      </c>
      <c r="C64" s="304"/>
      <c r="D64" s="305"/>
      <c r="E64" s="308"/>
      <c r="F64" s="304"/>
      <c r="G64" s="304"/>
      <c r="H64" s="408"/>
      <c r="I64" s="409"/>
    </row>
    <row r="65" outlineLevel="1">
      <c r="A65" s="62">
        <f>A63+1</f>
        <v>47</v>
      </c>
      <c r="B65" s="192" t="s">
        <v>692</v>
      </c>
      <c r="C65" s="61" t="s">
        <v>89</v>
      </c>
      <c r="D65" s="252"/>
      <c r="E65" s="240" t="s">
        <v>92</v>
      </c>
      <c r="F65" s="241" t="s">
        <v>693</v>
      </c>
      <c r="G65" s="66"/>
      <c r="H65" s="152"/>
      <c r="I65" s="216" t="s">
        <v>694</v>
      </c>
    </row>
    <row r="66" outlineLevel="1">
      <c r="A66" s="62">
        <f t="shared" ref="A66:A68" si="10">A65+1</f>
        <v>48</v>
      </c>
      <c r="B66" s="192" t="s">
        <v>695</v>
      </c>
      <c r="C66" s="61" t="s">
        <v>89</v>
      </c>
      <c r="D66" s="252"/>
      <c r="E66" s="96" t="s">
        <v>88</v>
      </c>
      <c r="F66" s="96" t="s">
        <v>696</v>
      </c>
      <c r="G66" s="66"/>
      <c r="H66" s="152"/>
      <c r="I66" s="216" t="s">
        <v>694</v>
      </c>
    </row>
    <row r="67" outlineLevel="1">
      <c r="A67" s="62">
        <f t="shared" si="10"/>
        <v>49</v>
      </c>
      <c r="B67" s="203" t="s">
        <v>697</v>
      </c>
      <c r="C67" s="61" t="s">
        <v>89</v>
      </c>
      <c r="D67" s="252"/>
      <c r="E67" s="96" t="s">
        <v>88</v>
      </c>
      <c r="F67" s="410" t="s">
        <v>698</v>
      </c>
      <c r="G67" s="66"/>
      <c r="H67" s="152" t="s">
        <v>699</v>
      </c>
      <c r="I67" s="216" t="s">
        <v>694</v>
      </c>
    </row>
    <row r="68" outlineLevel="1">
      <c r="A68" s="62">
        <f t="shared" si="10"/>
        <v>50</v>
      </c>
      <c r="B68" s="192" t="s">
        <v>700</v>
      </c>
      <c r="C68" s="61" t="s">
        <v>89</v>
      </c>
      <c r="D68" s="252"/>
      <c r="E68" s="172" t="s">
        <v>39</v>
      </c>
      <c r="F68" s="173" t="s">
        <v>39</v>
      </c>
      <c r="G68" s="66"/>
      <c r="H68" s="152"/>
      <c r="I68" s="216" t="s">
        <v>694</v>
      </c>
    </row>
    <row r="69">
      <c r="A69" s="332"/>
      <c r="B69" s="411" t="s">
        <v>701</v>
      </c>
      <c r="C69" s="334"/>
      <c r="D69" s="335"/>
      <c r="E69" s="336"/>
      <c r="F69" s="336"/>
      <c r="G69" s="334"/>
      <c r="H69" s="338"/>
      <c r="I69" s="338"/>
    </row>
    <row r="70" outlineLevel="1">
      <c r="A70" s="62">
        <f>A68+1</f>
        <v>51</v>
      </c>
      <c r="B70" s="192" t="s">
        <v>702</v>
      </c>
      <c r="C70" s="131" t="s">
        <v>15</v>
      </c>
      <c r="D70" s="250" t="s">
        <v>703</v>
      </c>
      <c r="E70" s="172" t="s">
        <v>39</v>
      </c>
      <c r="F70" s="173" t="s">
        <v>39</v>
      </c>
      <c r="G70" s="66"/>
      <c r="H70" s="152" t="s">
        <v>704</v>
      </c>
      <c r="I70" s="216" t="s">
        <v>264</v>
      </c>
    </row>
    <row r="71" outlineLevel="1">
      <c r="A71" s="62">
        <f>A70+1</f>
        <v>52</v>
      </c>
      <c r="B71" s="192" t="s">
        <v>705</v>
      </c>
      <c r="C71" s="61" t="s">
        <v>15</v>
      </c>
      <c r="D71" s="252"/>
      <c r="E71" s="96" t="s">
        <v>88</v>
      </c>
      <c r="F71" s="96" t="s">
        <v>706</v>
      </c>
      <c r="G71" s="66"/>
      <c r="H71" s="152" t="s">
        <v>686</v>
      </c>
      <c r="I71" s="216" t="s">
        <v>36</v>
      </c>
    </row>
    <row r="72" outlineLevel="1">
      <c r="A72" s="286"/>
      <c r="B72" s="287" t="s">
        <v>707</v>
      </c>
      <c r="C72" s="268"/>
      <c r="D72" s="115"/>
      <c r="E72" s="269"/>
      <c r="F72" s="269"/>
      <c r="G72" s="268"/>
      <c r="H72" s="269"/>
      <c r="I72" s="329"/>
    </row>
    <row r="73" outlineLevel="1">
      <c r="A73" s="62">
        <f>A71+1</f>
        <v>53</v>
      </c>
      <c r="B73" s="192" t="s">
        <v>708</v>
      </c>
      <c r="C73" s="61" t="s">
        <v>91</v>
      </c>
      <c r="D73" s="252"/>
      <c r="E73" s="96" t="s">
        <v>88</v>
      </c>
      <c r="F73" s="96" t="s">
        <v>709</v>
      </c>
      <c r="G73" s="66"/>
      <c r="H73" s="152"/>
      <c r="I73" s="216" t="s">
        <v>36</v>
      </c>
    </row>
    <row r="74" outlineLevel="1">
      <c r="A74" s="62">
        <f>A73+1</f>
        <v>54</v>
      </c>
      <c r="B74" s="192" t="s">
        <v>710</v>
      </c>
      <c r="C74" s="61" t="s">
        <v>15</v>
      </c>
      <c r="D74" s="250"/>
      <c r="E74" s="96" t="s">
        <v>88</v>
      </c>
      <c r="F74" s="96" t="s">
        <v>709</v>
      </c>
      <c r="G74" s="60" t="s">
        <v>711</v>
      </c>
      <c r="H74" s="152"/>
      <c r="I74" s="216" t="s">
        <v>36</v>
      </c>
    </row>
    <row r="75" outlineLevel="1">
      <c r="A75" s="62">
        <f t="shared" ref="A75:A77" si="11">A74+1</f>
        <v>55</v>
      </c>
      <c r="B75" s="192" t="s">
        <v>712</v>
      </c>
      <c r="C75" s="131" t="s">
        <v>15</v>
      </c>
      <c r="D75" s="252"/>
      <c r="E75" s="172" t="s">
        <v>39</v>
      </c>
      <c r="F75" s="173" t="s">
        <v>39</v>
      </c>
      <c r="G75" s="66"/>
      <c r="H75" s="216" t="s">
        <v>391</v>
      </c>
      <c r="I75" s="216" t="s">
        <v>36</v>
      </c>
    </row>
    <row r="76" outlineLevel="1">
      <c r="A76" s="62">
        <f t="shared" si="11"/>
        <v>56</v>
      </c>
      <c r="B76" s="192" t="s">
        <v>713</v>
      </c>
      <c r="C76" s="131" t="s">
        <v>15</v>
      </c>
      <c r="D76" s="252"/>
      <c r="E76" s="172" t="s">
        <v>39</v>
      </c>
      <c r="F76" s="173" t="s">
        <v>39</v>
      </c>
      <c r="G76" s="66"/>
      <c r="H76" s="216" t="s">
        <v>391</v>
      </c>
      <c r="I76" s="216" t="s">
        <v>36</v>
      </c>
    </row>
    <row r="77" outlineLevel="1">
      <c r="A77" s="62">
        <f t="shared" si="11"/>
        <v>57</v>
      </c>
      <c r="B77" s="130" t="s">
        <v>714</v>
      </c>
      <c r="C77" s="131" t="s">
        <v>15</v>
      </c>
      <c r="D77" s="252"/>
      <c r="E77" s="172" t="s">
        <v>39</v>
      </c>
      <c r="F77" s="173" t="s">
        <v>39</v>
      </c>
      <c r="G77" s="66"/>
      <c r="H77" s="216" t="s">
        <v>391</v>
      </c>
      <c r="I77" s="216" t="s">
        <v>36</v>
      </c>
    </row>
    <row r="78" outlineLevel="1">
      <c r="A78" s="210">
        <f>A77+1</f>
        <v>58</v>
      </c>
      <c r="B78" s="312" t="s">
        <v>715</v>
      </c>
      <c r="C78" s="212" t="s">
        <v>91</v>
      </c>
      <c r="D78" s="313"/>
      <c r="E78" s="224" t="s">
        <v>90</v>
      </c>
      <c r="F78" s="224" t="s">
        <v>716</v>
      </c>
      <c r="G78" s="369"/>
      <c r="H78" s="367"/>
      <c r="I78" s="367"/>
    </row>
    <row r="79" outlineLevel="1">
      <c r="A79" s="62">
        <f>A77+1</f>
        <v>58</v>
      </c>
      <c r="B79" s="60" t="s">
        <v>717</v>
      </c>
      <c r="C79" s="131" t="s">
        <v>15</v>
      </c>
      <c r="D79" s="368"/>
      <c r="E79" s="152" t="s">
        <v>88</v>
      </c>
      <c r="F79" s="152" t="s">
        <v>551</v>
      </c>
      <c r="G79" s="60" t="s">
        <v>718</v>
      </c>
      <c r="H79" s="339"/>
      <c r="I79" s="216" t="s">
        <v>36</v>
      </c>
    </row>
    <row r="80" ht="216.75" customHeight="1" outlineLevel="1">
      <c r="A80" s="62">
        <f t="shared" ref="A80:A81" si="12">A79+1</f>
        <v>59</v>
      </c>
      <c r="B80" s="60" t="s">
        <v>719</v>
      </c>
      <c r="C80" s="131" t="s">
        <v>90</v>
      </c>
      <c r="D80" s="250" t="s">
        <v>720</v>
      </c>
      <c r="E80" s="152"/>
      <c r="F80" s="152"/>
      <c r="G80" s="412" t="s">
        <v>721</v>
      </c>
      <c r="H80" s="339"/>
      <c r="I80" s="216"/>
    </row>
    <row r="81" ht="109.5" customHeight="1" outlineLevel="1">
      <c r="A81" s="62">
        <f t="shared" si="12"/>
        <v>60</v>
      </c>
      <c r="B81" s="60" t="s">
        <v>722</v>
      </c>
      <c r="C81" s="61" t="s">
        <v>15</v>
      </c>
      <c r="D81" s="252"/>
      <c r="E81" s="152" t="s">
        <v>90</v>
      </c>
      <c r="F81" s="152" t="s">
        <v>557</v>
      </c>
      <c r="G81" s="66"/>
      <c r="H81" s="339"/>
      <c r="I81" s="216" t="s">
        <v>36</v>
      </c>
    </row>
    <row r="82" outlineLevel="1">
      <c r="A82" s="62">
        <f>A81+1</f>
        <v>61</v>
      </c>
      <c r="B82" s="60" t="s">
        <v>723</v>
      </c>
      <c r="C82" s="61" t="s">
        <v>90</v>
      </c>
      <c r="D82" s="250" t="s">
        <v>720</v>
      </c>
      <c r="E82" s="152"/>
      <c r="F82" s="152"/>
      <c r="G82" s="412" t="s">
        <v>721</v>
      </c>
      <c r="H82" s="339"/>
      <c r="I82" s="216" t="s">
        <v>36</v>
      </c>
    </row>
    <row r="83" ht="15.75" customHeight="1">
      <c r="A83" s="332"/>
      <c r="B83" s="333" t="s">
        <v>724</v>
      </c>
      <c r="C83" s="334"/>
      <c r="D83" s="335"/>
      <c r="E83" s="336"/>
      <c r="F83" s="336"/>
      <c r="G83" s="334"/>
      <c r="H83" s="338"/>
      <c r="I83" s="338"/>
    </row>
    <row r="84" outlineLevel="1">
      <c r="A84" s="62">
        <f>A82+1</f>
        <v>62</v>
      </c>
      <c r="B84" s="60" t="s">
        <v>725</v>
      </c>
      <c r="C84" s="131" t="s">
        <v>91</v>
      </c>
      <c r="D84" s="252"/>
      <c r="E84" s="172" t="s">
        <v>39</v>
      </c>
      <c r="F84" s="173" t="s">
        <v>39</v>
      </c>
      <c r="G84" s="66"/>
      <c r="H84" s="216" t="s">
        <v>726</v>
      </c>
      <c r="I84" s="216" t="s">
        <v>36</v>
      </c>
    </row>
    <row r="85" ht="30.0" customHeight="1" outlineLevel="1">
      <c r="A85" s="62">
        <f t="shared" ref="A85:A86" si="13">A84+1</f>
        <v>63</v>
      </c>
      <c r="B85" s="192" t="s">
        <v>727</v>
      </c>
      <c r="C85" s="131" t="s">
        <v>91</v>
      </c>
      <c r="D85" s="252"/>
      <c r="E85" s="96" t="s">
        <v>88</v>
      </c>
      <c r="F85" s="410" t="s">
        <v>728</v>
      </c>
      <c r="G85" s="66"/>
      <c r="H85" s="339"/>
      <c r="I85" s="216" t="s">
        <v>36</v>
      </c>
    </row>
    <row r="86" ht="30.0" customHeight="1" outlineLevel="1">
      <c r="A86" s="62">
        <f t="shared" si="13"/>
        <v>64</v>
      </c>
      <c r="B86" s="192" t="s">
        <v>729</v>
      </c>
      <c r="C86" s="131" t="s">
        <v>91</v>
      </c>
      <c r="D86" s="252"/>
      <c r="E86" s="96" t="s">
        <v>88</v>
      </c>
      <c r="F86" s="410" t="s">
        <v>730</v>
      </c>
      <c r="G86" s="66"/>
      <c r="H86" s="339"/>
      <c r="I86" s="216" t="s">
        <v>36</v>
      </c>
    </row>
    <row r="87" ht="15.75" customHeight="1">
      <c r="A87" s="286"/>
      <c r="B87" s="316" t="s">
        <v>435</v>
      </c>
      <c r="C87" s="268"/>
      <c r="D87" s="115"/>
      <c r="E87" s="114"/>
      <c r="F87" s="114"/>
      <c r="G87" s="268"/>
      <c r="H87" s="326"/>
      <c r="I87" s="326"/>
    </row>
  </sheetData>
  <autoFilter ref="$A$2:$I$87"/>
  <conditionalFormatting sqref="C70:C71 C73:C82">
    <cfRule type="containsText" dxfId="7" priority="1" operator="containsText" text="ОТСУТСТВУЕТ">
      <formula>NOT(ISERROR(SEARCH(("ОТСУТСТВУЕТ"),(C70))))</formula>
    </cfRule>
  </conditionalFormatting>
  <conditionalFormatting sqref="C70:C71 C73:C82">
    <cfRule type="containsText" dxfId="6" priority="2" operator="containsText" text="НЕ ПРИМЕНЯЕТСЯ">
      <formula>NOT(ISERROR(SEARCH(("НЕ ПРИМЕНЯЕТСЯ"),(C70))))</formula>
    </cfRule>
  </conditionalFormatting>
  <conditionalFormatting sqref="C70:C71 C73:C82">
    <cfRule type="containsText" dxfId="0" priority="3" operator="containsText" text="ДА">
      <formula>NOT(ISERROR(SEARCH(("ДА"),(C70))))</formula>
    </cfRule>
  </conditionalFormatting>
  <conditionalFormatting sqref="C70:C71 C73:C82">
    <cfRule type="containsText" dxfId="3" priority="4" operator="containsText" text="НЕТ">
      <formula>NOT(ISERROR(SEARCH(("НЕТ"),(C70))))</formula>
    </cfRule>
  </conditionalFormatting>
  <conditionalFormatting sqref="C70:C71 C73:C82">
    <cfRule type="containsText" dxfId="4" priority="5" operator="containsText" text="???">
      <formula>NOT(ISERROR(SEARCH(("???"),(C70))))</formula>
    </cfRule>
  </conditionalFormatting>
  <conditionalFormatting sqref="C10 C79:C82">
    <cfRule type="containsText" dxfId="5" priority="6" operator="containsText" text="МФР">
      <formula>NOT(ISERROR(SEARCH(("МФР"),(C10))))</formula>
    </cfRule>
  </conditionalFormatting>
  <conditionalFormatting sqref="C10">
    <cfRule type="containsText" dxfId="6" priority="7" operator="containsText" text="НЕ ПРИМЕНЯЕТСЯ">
      <formula>NOT(ISERROR(SEARCH(("НЕ ПРИМЕНЯЕТСЯ"),(C10))))</formula>
    </cfRule>
  </conditionalFormatting>
  <conditionalFormatting sqref="C10">
    <cfRule type="containsText" dxfId="0" priority="8" operator="containsText" text="ДА">
      <formula>NOT(ISERROR(SEARCH(("ДА"),(C10))))</formula>
    </cfRule>
  </conditionalFormatting>
  <conditionalFormatting sqref="C10">
    <cfRule type="containsText" dxfId="3" priority="9" operator="containsText" text="НЕТ">
      <formula>NOT(ISERROR(SEARCH(("НЕТ"),(C10))))</formula>
    </cfRule>
  </conditionalFormatting>
  <conditionalFormatting sqref="C10">
    <cfRule type="containsText" dxfId="4" priority="10" operator="containsText" text="???">
      <formula>NOT(ISERROR(SEARCH(("???"),(C10))))</formula>
    </cfRule>
  </conditionalFormatting>
  <conditionalFormatting sqref="C11:C14">
    <cfRule type="containsText" dxfId="5" priority="11" operator="containsText" text="МФР">
      <formula>NOT(ISERROR(SEARCH(("МФР"),(C11))))</formula>
    </cfRule>
  </conditionalFormatting>
  <conditionalFormatting sqref="C11:C14">
    <cfRule type="containsText" dxfId="6" priority="12" operator="containsText" text="НЕ ПРИМЕНЯЕТСЯ">
      <formula>NOT(ISERROR(SEARCH(("НЕ ПРИМЕНЯЕТСЯ"),(C11))))</formula>
    </cfRule>
  </conditionalFormatting>
  <conditionalFormatting sqref="C11:C14">
    <cfRule type="containsText" dxfId="0" priority="13" operator="containsText" text="ДА">
      <formula>NOT(ISERROR(SEARCH(("ДА"),(C11))))</formula>
    </cfRule>
  </conditionalFormatting>
  <conditionalFormatting sqref="C11:C14">
    <cfRule type="containsText" dxfId="3" priority="14" operator="containsText" text="НЕТ">
      <formula>NOT(ISERROR(SEARCH(("НЕТ"),(C11))))</formula>
    </cfRule>
  </conditionalFormatting>
  <conditionalFormatting sqref="C11:C14">
    <cfRule type="containsText" dxfId="4" priority="15" operator="containsText" text="???">
      <formula>NOT(ISERROR(SEARCH(("???"),(C11))))</formula>
    </cfRule>
  </conditionalFormatting>
  <conditionalFormatting sqref="C16">
    <cfRule type="containsText" dxfId="5" priority="16" operator="containsText" text="МФР">
      <formula>NOT(ISERROR(SEARCH(("МФР"),(C16))))</formula>
    </cfRule>
  </conditionalFormatting>
  <conditionalFormatting sqref="C16">
    <cfRule type="containsText" dxfId="6" priority="17" operator="containsText" text="НЕ ПРИМЕНЯЕТСЯ">
      <formula>NOT(ISERROR(SEARCH(("НЕ ПРИМЕНЯЕТСЯ"),(C16))))</formula>
    </cfRule>
  </conditionalFormatting>
  <conditionalFormatting sqref="C16">
    <cfRule type="containsText" dxfId="0" priority="18" operator="containsText" text="ДА">
      <formula>NOT(ISERROR(SEARCH(("ДА"),(C16))))</formula>
    </cfRule>
  </conditionalFormatting>
  <conditionalFormatting sqref="C16">
    <cfRule type="containsText" dxfId="3" priority="19" operator="containsText" text="НЕТ">
      <formula>NOT(ISERROR(SEARCH(("НЕТ"),(C16))))</formula>
    </cfRule>
  </conditionalFormatting>
  <conditionalFormatting sqref="C16">
    <cfRule type="containsText" dxfId="4" priority="20" operator="containsText" text="???">
      <formula>NOT(ISERROR(SEARCH(("???"),(C16))))</formula>
    </cfRule>
  </conditionalFormatting>
  <conditionalFormatting sqref="C17">
    <cfRule type="containsText" dxfId="5" priority="21" operator="containsText" text="МФР">
      <formula>NOT(ISERROR(SEARCH(("МФР"),(C17))))</formula>
    </cfRule>
  </conditionalFormatting>
  <conditionalFormatting sqref="C17">
    <cfRule type="containsText" dxfId="6" priority="22" operator="containsText" text="НЕ ПРИМЕНЯЕТСЯ">
      <formula>NOT(ISERROR(SEARCH(("НЕ ПРИМЕНЯЕТСЯ"),(C17))))</formula>
    </cfRule>
  </conditionalFormatting>
  <conditionalFormatting sqref="C17">
    <cfRule type="containsText" dxfId="0" priority="23" operator="containsText" text="ДА">
      <formula>NOT(ISERROR(SEARCH(("ДА"),(C17))))</formula>
    </cfRule>
  </conditionalFormatting>
  <conditionalFormatting sqref="C17">
    <cfRule type="containsText" dxfId="3" priority="24" operator="containsText" text="НЕТ">
      <formula>NOT(ISERROR(SEARCH(("НЕТ"),(C17))))</formula>
    </cfRule>
  </conditionalFormatting>
  <conditionalFormatting sqref="C17">
    <cfRule type="containsText" dxfId="4" priority="25" operator="containsText" text="???">
      <formula>NOT(ISERROR(SEARCH(("???"),(C17))))</formula>
    </cfRule>
  </conditionalFormatting>
  <conditionalFormatting sqref="C18:C19">
    <cfRule type="containsText" dxfId="5" priority="26" operator="containsText" text="МФР">
      <formula>NOT(ISERROR(SEARCH(("МФР"),(C18))))</formula>
    </cfRule>
  </conditionalFormatting>
  <conditionalFormatting sqref="C18:C19">
    <cfRule type="containsText" dxfId="6" priority="27" operator="containsText" text="НЕ ПРИМЕНЯЕТСЯ">
      <formula>NOT(ISERROR(SEARCH(("НЕ ПРИМЕНЯЕТСЯ"),(C18))))</formula>
    </cfRule>
  </conditionalFormatting>
  <conditionalFormatting sqref="C18:C19">
    <cfRule type="containsText" dxfId="0" priority="28" operator="containsText" text="ДА">
      <formula>NOT(ISERROR(SEARCH(("ДА"),(C18))))</formula>
    </cfRule>
  </conditionalFormatting>
  <conditionalFormatting sqref="C18:C19">
    <cfRule type="containsText" dxfId="3" priority="29" operator="containsText" text="НЕТ">
      <formula>NOT(ISERROR(SEARCH(("НЕТ"),(C18))))</formula>
    </cfRule>
  </conditionalFormatting>
  <conditionalFormatting sqref="C18:C19">
    <cfRule type="containsText" dxfId="4" priority="30" operator="containsText" text="???">
      <formula>NOT(ISERROR(SEARCH(("???"),(C18))))</formula>
    </cfRule>
  </conditionalFormatting>
  <conditionalFormatting sqref="C20">
    <cfRule type="containsText" dxfId="5" priority="31" operator="containsText" text="МФР">
      <formula>NOT(ISERROR(SEARCH(("МФР"),(C20))))</formula>
    </cfRule>
  </conditionalFormatting>
  <conditionalFormatting sqref="C20">
    <cfRule type="containsText" dxfId="6" priority="32" operator="containsText" text="НЕ ПРИМЕНЯЕТСЯ">
      <formula>NOT(ISERROR(SEARCH(("НЕ ПРИМЕНЯЕТСЯ"),(C20))))</formula>
    </cfRule>
  </conditionalFormatting>
  <conditionalFormatting sqref="C20">
    <cfRule type="containsText" dxfId="0" priority="33" operator="containsText" text="ДА">
      <formula>NOT(ISERROR(SEARCH(("ДА"),(C20))))</formula>
    </cfRule>
  </conditionalFormatting>
  <conditionalFormatting sqref="C20">
    <cfRule type="containsText" dxfId="3" priority="34" operator="containsText" text="НЕТ">
      <formula>NOT(ISERROR(SEARCH(("НЕТ"),(C20))))</formula>
    </cfRule>
  </conditionalFormatting>
  <conditionalFormatting sqref="C20">
    <cfRule type="containsText" dxfId="4" priority="35" operator="containsText" text="???">
      <formula>NOT(ISERROR(SEARCH(("???"),(C20))))</formula>
    </cfRule>
  </conditionalFormatting>
  <conditionalFormatting sqref="C21">
    <cfRule type="containsText" dxfId="5" priority="36" operator="containsText" text="МФР">
      <formula>NOT(ISERROR(SEARCH(("МФР"),(C21))))</formula>
    </cfRule>
  </conditionalFormatting>
  <conditionalFormatting sqref="C21">
    <cfRule type="containsText" dxfId="6" priority="37" operator="containsText" text="НЕ ПРИМЕНЯЕТСЯ">
      <formula>NOT(ISERROR(SEARCH(("НЕ ПРИМЕНЯЕТСЯ"),(C21))))</formula>
    </cfRule>
  </conditionalFormatting>
  <conditionalFormatting sqref="C21">
    <cfRule type="containsText" dxfId="0" priority="38" operator="containsText" text="ДА">
      <formula>NOT(ISERROR(SEARCH(("ДА"),(C21))))</formula>
    </cfRule>
  </conditionalFormatting>
  <conditionalFormatting sqref="C21">
    <cfRule type="containsText" dxfId="3" priority="39" operator="containsText" text="НЕТ">
      <formula>NOT(ISERROR(SEARCH(("НЕТ"),(C21))))</formula>
    </cfRule>
  </conditionalFormatting>
  <conditionalFormatting sqref="C21">
    <cfRule type="containsText" dxfId="4" priority="40" operator="containsText" text="???">
      <formula>NOT(ISERROR(SEARCH(("???"),(C21))))</formula>
    </cfRule>
  </conditionalFormatting>
  <conditionalFormatting sqref="C23:C24">
    <cfRule type="containsText" dxfId="5" priority="41" operator="containsText" text="МФР">
      <formula>NOT(ISERROR(SEARCH(("МФР"),(C23))))</formula>
    </cfRule>
  </conditionalFormatting>
  <conditionalFormatting sqref="C23:C24">
    <cfRule type="containsText" dxfId="6" priority="42" operator="containsText" text="НЕ ПРИМЕНЯЕТСЯ">
      <formula>NOT(ISERROR(SEARCH(("НЕ ПРИМЕНЯЕТСЯ"),(C23))))</formula>
    </cfRule>
  </conditionalFormatting>
  <conditionalFormatting sqref="C23:C24">
    <cfRule type="containsText" dxfId="0" priority="43" operator="containsText" text="ДА">
      <formula>NOT(ISERROR(SEARCH(("ДА"),(C23))))</formula>
    </cfRule>
  </conditionalFormatting>
  <conditionalFormatting sqref="C23:C24">
    <cfRule type="containsText" dxfId="3" priority="44" operator="containsText" text="НЕТ">
      <formula>NOT(ISERROR(SEARCH(("НЕТ"),(C23))))</formula>
    </cfRule>
  </conditionalFormatting>
  <conditionalFormatting sqref="C23:C24">
    <cfRule type="containsText" dxfId="4" priority="45" operator="containsText" text="???">
      <formula>NOT(ISERROR(SEARCH(("???"),(C23))))</formula>
    </cfRule>
  </conditionalFormatting>
  <conditionalFormatting sqref="C24:C25">
    <cfRule type="containsText" dxfId="5" priority="46" operator="containsText" text="МФР">
      <formula>NOT(ISERROR(SEARCH(("МФР"),(C24))))</formula>
    </cfRule>
  </conditionalFormatting>
  <conditionalFormatting sqref="C24:C25">
    <cfRule type="containsText" dxfId="6" priority="47" operator="containsText" text="НЕ ПРИМЕНЯЕТСЯ">
      <formula>NOT(ISERROR(SEARCH(("НЕ ПРИМЕНЯЕТСЯ"),(C24))))</formula>
    </cfRule>
  </conditionalFormatting>
  <conditionalFormatting sqref="C24:C25">
    <cfRule type="containsText" dxfId="0" priority="48" operator="containsText" text="ДА">
      <formula>NOT(ISERROR(SEARCH(("ДА"),(C24))))</formula>
    </cfRule>
  </conditionalFormatting>
  <conditionalFormatting sqref="C24:C25">
    <cfRule type="containsText" dxfId="3" priority="49" operator="containsText" text="НЕТ">
      <formula>NOT(ISERROR(SEARCH(("НЕТ"),(C24))))</formula>
    </cfRule>
  </conditionalFormatting>
  <conditionalFormatting sqref="C24:C25">
    <cfRule type="containsText" dxfId="4" priority="50" operator="containsText" text="???">
      <formula>NOT(ISERROR(SEARCH(("???"),(C24))))</formula>
    </cfRule>
  </conditionalFormatting>
  <conditionalFormatting sqref="C26">
    <cfRule type="containsText" dxfId="5" priority="51" operator="containsText" text="МФР">
      <formula>NOT(ISERROR(SEARCH(("МФР"),(C26))))</formula>
    </cfRule>
  </conditionalFormatting>
  <conditionalFormatting sqref="C26">
    <cfRule type="containsText" dxfId="6" priority="52" operator="containsText" text="НЕ ПРИМЕНЯЕТСЯ">
      <formula>NOT(ISERROR(SEARCH(("НЕ ПРИМЕНЯЕТСЯ"),(C26))))</formula>
    </cfRule>
  </conditionalFormatting>
  <conditionalFormatting sqref="C26">
    <cfRule type="containsText" dxfId="0" priority="53" operator="containsText" text="ДА">
      <formula>NOT(ISERROR(SEARCH(("ДА"),(C26))))</formula>
    </cfRule>
  </conditionalFormatting>
  <conditionalFormatting sqref="C26">
    <cfRule type="containsText" dxfId="3" priority="54" operator="containsText" text="НЕТ">
      <formula>NOT(ISERROR(SEARCH(("НЕТ"),(C26))))</formula>
    </cfRule>
  </conditionalFormatting>
  <conditionalFormatting sqref="C26">
    <cfRule type="containsText" dxfId="4" priority="55" operator="containsText" text="???">
      <formula>NOT(ISERROR(SEARCH(("???"),(C26))))</formula>
    </cfRule>
  </conditionalFormatting>
  <conditionalFormatting sqref="C27">
    <cfRule type="containsText" dxfId="5" priority="56" operator="containsText" text="МФР">
      <formula>NOT(ISERROR(SEARCH(("МФР"),(C27))))</formula>
    </cfRule>
  </conditionalFormatting>
  <conditionalFormatting sqref="C27">
    <cfRule type="containsText" dxfId="6" priority="57" operator="containsText" text="НЕ ПРИМЕНЯЕТСЯ">
      <formula>NOT(ISERROR(SEARCH(("НЕ ПРИМЕНЯЕТСЯ"),(C27))))</formula>
    </cfRule>
  </conditionalFormatting>
  <conditionalFormatting sqref="C27">
    <cfRule type="containsText" dxfId="0" priority="58" operator="containsText" text="ДА">
      <formula>NOT(ISERROR(SEARCH(("ДА"),(C27))))</formula>
    </cfRule>
  </conditionalFormatting>
  <conditionalFormatting sqref="C27">
    <cfRule type="containsText" dxfId="3" priority="59" operator="containsText" text="НЕТ">
      <formula>NOT(ISERROR(SEARCH(("НЕТ"),(C27))))</formula>
    </cfRule>
  </conditionalFormatting>
  <conditionalFormatting sqref="C27">
    <cfRule type="containsText" dxfId="4" priority="60" operator="containsText" text="???">
      <formula>NOT(ISERROR(SEARCH(("???"),(C27))))</formula>
    </cfRule>
  </conditionalFormatting>
  <conditionalFormatting sqref="C28 C30:C31 C33:C35 C37">
    <cfRule type="containsText" dxfId="5" priority="61" operator="containsText" text="МФР">
      <formula>NOT(ISERROR(SEARCH(("МФР"),(C28))))</formula>
    </cfRule>
  </conditionalFormatting>
  <conditionalFormatting sqref="C28 C30:C31 C33:C35 C37">
    <cfRule type="containsText" dxfId="6" priority="62" operator="containsText" text="НЕ ПРИМЕНЯЕТСЯ">
      <formula>NOT(ISERROR(SEARCH(("НЕ ПРИМЕНЯЕТСЯ"),(C28))))</formula>
    </cfRule>
  </conditionalFormatting>
  <conditionalFormatting sqref="C28 C30:C31 C33:C35 C37">
    <cfRule type="containsText" dxfId="0" priority="63" operator="containsText" text="ДА">
      <formula>NOT(ISERROR(SEARCH(("ДА"),(C28))))</formula>
    </cfRule>
  </conditionalFormatting>
  <conditionalFormatting sqref="C28 C30:C31 C33:C35 C37">
    <cfRule type="containsText" dxfId="3" priority="64" operator="containsText" text="НЕТ">
      <formula>NOT(ISERROR(SEARCH(("НЕТ"),(C28))))</formula>
    </cfRule>
  </conditionalFormatting>
  <conditionalFormatting sqref="C28 C30:C31 C33:C35 C37">
    <cfRule type="containsText" dxfId="4" priority="65" operator="containsText" text="???">
      <formula>NOT(ISERROR(SEARCH(("???"),(C28))))</formula>
    </cfRule>
  </conditionalFormatting>
  <conditionalFormatting sqref="C39:C42 C44:C48 C50">
    <cfRule type="containsText" dxfId="5" priority="66" operator="containsText" text="МФР">
      <formula>NOT(ISERROR(SEARCH(("МФР"),(C39))))</formula>
    </cfRule>
  </conditionalFormatting>
  <conditionalFormatting sqref="C39:C42 C44:C48 C50">
    <cfRule type="containsText" dxfId="6" priority="67" operator="containsText" text="НЕ ПРИМЕНЯЕТСЯ">
      <formula>NOT(ISERROR(SEARCH(("НЕ ПРИМЕНЯЕТСЯ"),(C39))))</formula>
    </cfRule>
  </conditionalFormatting>
  <conditionalFormatting sqref="C39:C42 C44:C48 C50">
    <cfRule type="containsText" dxfId="0" priority="68" operator="containsText" text="ДА">
      <formula>NOT(ISERROR(SEARCH(("ДА"),(C39))))</formula>
    </cfRule>
  </conditionalFormatting>
  <conditionalFormatting sqref="C39:C42 C44:C48 C50">
    <cfRule type="containsText" dxfId="3" priority="69" operator="containsText" text="НЕТ">
      <formula>NOT(ISERROR(SEARCH(("НЕТ"),(C39))))</formula>
    </cfRule>
  </conditionalFormatting>
  <conditionalFormatting sqref="C39:C42 C44:C48 C50">
    <cfRule type="containsText" dxfId="4" priority="70" operator="containsText" text="???">
      <formula>NOT(ISERROR(SEARCH(("???"),(C39))))</formula>
    </cfRule>
  </conditionalFormatting>
  <conditionalFormatting sqref="C50">
    <cfRule type="containsText" dxfId="5" priority="71" operator="containsText" text="МФР">
      <formula>NOT(ISERROR(SEARCH(("МФР"),(C50))))</formula>
    </cfRule>
  </conditionalFormatting>
  <conditionalFormatting sqref="C50">
    <cfRule type="containsText" dxfId="6" priority="72" operator="containsText" text="НЕ ПРИМЕНЯЕТСЯ">
      <formula>NOT(ISERROR(SEARCH(("НЕ ПРИМЕНЯЕТСЯ"),(C50))))</formula>
    </cfRule>
  </conditionalFormatting>
  <conditionalFormatting sqref="C50">
    <cfRule type="containsText" dxfId="0" priority="73" operator="containsText" text="ДА">
      <formula>NOT(ISERROR(SEARCH(("ДА"),(C50))))</formula>
    </cfRule>
  </conditionalFormatting>
  <conditionalFormatting sqref="C50">
    <cfRule type="containsText" dxfId="3" priority="74" operator="containsText" text="НЕТ">
      <formula>NOT(ISERROR(SEARCH(("НЕТ"),(C50))))</formula>
    </cfRule>
  </conditionalFormatting>
  <conditionalFormatting sqref="C50">
    <cfRule type="containsText" dxfId="4" priority="75" operator="containsText" text="???">
      <formula>NOT(ISERROR(SEARCH(("???"),(C50))))</formula>
    </cfRule>
  </conditionalFormatting>
  <conditionalFormatting sqref="C51:C54">
    <cfRule type="containsText" dxfId="5" priority="76" operator="containsText" text="МФР">
      <formula>NOT(ISERROR(SEARCH(("МФР"),(C51))))</formula>
    </cfRule>
  </conditionalFormatting>
  <conditionalFormatting sqref="C51:C54">
    <cfRule type="containsText" dxfId="6" priority="77" operator="containsText" text="НЕ ПРИМЕНЯЕТСЯ">
      <formula>NOT(ISERROR(SEARCH(("НЕ ПРИМЕНЯЕТСЯ"),(C51))))</formula>
    </cfRule>
  </conditionalFormatting>
  <conditionalFormatting sqref="C51:C54">
    <cfRule type="containsText" dxfId="0" priority="78" operator="containsText" text="ДА">
      <formula>NOT(ISERROR(SEARCH(("ДА"),(C51))))</formula>
    </cfRule>
  </conditionalFormatting>
  <conditionalFormatting sqref="C51:C54">
    <cfRule type="containsText" dxfId="3" priority="79" operator="containsText" text="НЕТ">
      <formula>NOT(ISERROR(SEARCH(("НЕТ"),(C51))))</formula>
    </cfRule>
  </conditionalFormatting>
  <conditionalFormatting sqref="C51:C54">
    <cfRule type="containsText" dxfId="4" priority="80" operator="containsText" text="???">
      <formula>NOT(ISERROR(SEARCH(("???"),(C51))))</formula>
    </cfRule>
  </conditionalFormatting>
  <conditionalFormatting sqref="C55">
    <cfRule type="containsText" dxfId="5" priority="81" operator="containsText" text="МФР">
      <formula>NOT(ISERROR(SEARCH(("МФР"),(C55))))</formula>
    </cfRule>
  </conditionalFormatting>
  <conditionalFormatting sqref="C55">
    <cfRule type="containsText" dxfId="6" priority="82" operator="containsText" text="НЕ ПРИМЕНЯЕТСЯ">
      <formula>NOT(ISERROR(SEARCH(("НЕ ПРИМЕНЯЕТСЯ"),(C55))))</formula>
    </cfRule>
  </conditionalFormatting>
  <conditionalFormatting sqref="C55">
    <cfRule type="containsText" dxfId="0" priority="83" operator="containsText" text="ДА">
      <formula>NOT(ISERROR(SEARCH(("ДА"),(C55))))</formula>
    </cfRule>
  </conditionalFormatting>
  <conditionalFormatting sqref="C55">
    <cfRule type="containsText" dxfId="3" priority="84" operator="containsText" text="НЕТ">
      <formula>NOT(ISERROR(SEARCH(("НЕТ"),(C55))))</formula>
    </cfRule>
  </conditionalFormatting>
  <conditionalFormatting sqref="C55">
    <cfRule type="containsText" dxfId="4" priority="85" operator="containsText" text="???">
      <formula>NOT(ISERROR(SEARCH(("???"),(C55))))</formula>
    </cfRule>
  </conditionalFormatting>
  <conditionalFormatting sqref="C56">
    <cfRule type="containsText" dxfId="5" priority="86" operator="containsText" text="МФР">
      <formula>NOT(ISERROR(SEARCH(("МФР"),(C56))))</formula>
    </cfRule>
  </conditionalFormatting>
  <conditionalFormatting sqref="C56">
    <cfRule type="containsText" dxfId="6" priority="87" operator="containsText" text="НЕ ПРИМЕНЯЕТСЯ">
      <formula>NOT(ISERROR(SEARCH(("НЕ ПРИМЕНЯЕТСЯ"),(C56))))</formula>
    </cfRule>
  </conditionalFormatting>
  <conditionalFormatting sqref="C56">
    <cfRule type="containsText" dxfId="0" priority="88" operator="containsText" text="ДА">
      <formula>NOT(ISERROR(SEARCH(("ДА"),(C56))))</formula>
    </cfRule>
  </conditionalFormatting>
  <conditionalFormatting sqref="C56">
    <cfRule type="containsText" dxfId="3" priority="89" operator="containsText" text="НЕТ">
      <formula>NOT(ISERROR(SEARCH(("НЕТ"),(C56))))</formula>
    </cfRule>
  </conditionalFormatting>
  <conditionalFormatting sqref="C56">
    <cfRule type="containsText" dxfId="4" priority="90" operator="containsText" text="???">
      <formula>NOT(ISERROR(SEARCH(("???"),(C56))))</formula>
    </cfRule>
  </conditionalFormatting>
  <conditionalFormatting sqref="C57">
    <cfRule type="containsText" dxfId="5" priority="91" operator="containsText" text="МФР">
      <formula>NOT(ISERROR(SEARCH(("МФР"),(C57))))</formula>
    </cfRule>
  </conditionalFormatting>
  <conditionalFormatting sqref="C57">
    <cfRule type="containsText" dxfId="6" priority="92" operator="containsText" text="НЕ ПРИМЕНЯЕТСЯ">
      <formula>NOT(ISERROR(SEARCH(("НЕ ПРИМЕНЯЕТСЯ"),(C57))))</formula>
    </cfRule>
  </conditionalFormatting>
  <conditionalFormatting sqref="C57">
    <cfRule type="containsText" dxfId="0" priority="93" operator="containsText" text="ДА">
      <formula>NOT(ISERROR(SEARCH(("ДА"),(C57))))</formula>
    </cfRule>
  </conditionalFormatting>
  <conditionalFormatting sqref="C57">
    <cfRule type="containsText" dxfId="3" priority="94" operator="containsText" text="НЕТ">
      <formula>NOT(ISERROR(SEARCH(("НЕТ"),(C57))))</formula>
    </cfRule>
  </conditionalFormatting>
  <conditionalFormatting sqref="C57">
    <cfRule type="containsText" dxfId="4" priority="95" operator="containsText" text="???">
      <formula>NOT(ISERROR(SEARCH(("???"),(C57))))</formula>
    </cfRule>
  </conditionalFormatting>
  <conditionalFormatting sqref="C58">
    <cfRule type="containsText" dxfId="5" priority="96" operator="containsText" text="МФР">
      <formula>NOT(ISERROR(SEARCH(("МФР"),(C58))))</formula>
    </cfRule>
  </conditionalFormatting>
  <conditionalFormatting sqref="C58">
    <cfRule type="containsText" dxfId="6" priority="97" operator="containsText" text="НЕ ПРИМЕНЯЕТСЯ">
      <formula>NOT(ISERROR(SEARCH(("НЕ ПРИМЕНЯЕТСЯ"),(C58))))</formula>
    </cfRule>
  </conditionalFormatting>
  <conditionalFormatting sqref="C58">
    <cfRule type="containsText" dxfId="0" priority="98" operator="containsText" text="ДА">
      <formula>NOT(ISERROR(SEARCH(("ДА"),(C58))))</formula>
    </cfRule>
  </conditionalFormatting>
  <conditionalFormatting sqref="C58">
    <cfRule type="containsText" dxfId="3" priority="99" operator="containsText" text="НЕТ">
      <formula>NOT(ISERROR(SEARCH(("НЕТ"),(C58))))</formula>
    </cfRule>
  </conditionalFormatting>
  <conditionalFormatting sqref="C58">
    <cfRule type="containsText" dxfId="4" priority="100" operator="containsText" text="???">
      <formula>NOT(ISERROR(SEARCH(("???"),(C58))))</formula>
    </cfRule>
  </conditionalFormatting>
  <conditionalFormatting sqref="C59 C61:C63 C65:C68">
    <cfRule type="containsText" dxfId="5" priority="101" operator="containsText" text="МФР">
      <formula>NOT(ISERROR(SEARCH(("МФР"),(C59))))</formula>
    </cfRule>
  </conditionalFormatting>
  <conditionalFormatting sqref="C59 C61:C63 C65:C68">
    <cfRule type="containsText" dxfId="6" priority="102" operator="containsText" text="НЕ ПРИМЕНЯЕТСЯ">
      <formula>NOT(ISERROR(SEARCH(("НЕ ПРИМЕНЯЕТСЯ"),(C59))))</formula>
    </cfRule>
  </conditionalFormatting>
  <conditionalFormatting sqref="C59 C61:C63 C65:C68">
    <cfRule type="containsText" dxfId="0" priority="103" operator="containsText" text="ДА">
      <formula>NOT(ISERROR(SEARCH(("ДА"),(C59))))</formula>
    </cfRule>
  </conditionalFormatting>
  <conditionalFormatting sqref="C59 C61:C63 C65:C68">
    <cfRule type="containsText" dxfId="3" priority="104" operator="containsText" text="НЕТ">
      <formula>NOT(ISERROR(SEARCH(("НЕТ"),(C59))))</formula>
    </cfRule>
  </conditionalFormatting>
  <conditionalFormatting sqref="C59 C61:C63 C65:C68">
    <cfRule type="containsText" dxfId="4" priority="105" operator="containsText" text="???">
      <formula>NOT(ISERROR(SEARCH(("???"),(C59))))</formula>
    </cfRule>
  </conditionalFormatting>
  <conditionalFormatting sqref="C84">
    <cfRule type="containsText" dxfId="5" priority="106" operator="containsText" text="МФР">
      <formula>NOT(ISERROR(SEARCH(("МФР"),(C84))))</formula>
    </cfRule>
  </conditionalFormatting>
  <conditionalFormatting sqref="C84">
    <cfRule type="containsText" dxfId="6" priority="107" operator="containsText" text="НЕ ПРИМЕНЯЕТСЯ">
      <formula>NOT(ISERROR(SEARCH(("НЕ ПРИМЕНЯЕТСЯ"),(C84))))</formula>
    </cfRule>
  </conditionalFormatting>
  <conditionalFormatting sqref="C84">
    <cfRule type="containsText" dxfId="0" priority="108" operator="containsText" text="ДА">
      <formula>NOT(ISERROR(SEARCH(("ДА"),(C84))))</formula>
    </cfRule>
  </conditionalFormatting>
  <conditionalFormatting sqref="C84">
    <cfRule type="containsText" dxfId="3" priority="109" operator="containsText" text="НЕТ">
      <formula>NOT(ISERROR(SEARCH(("НЕТ"),(C84))))</formula>
    </cfRule>
  </conditionalFormatting>
  <conditionalFormatting sqref="C84">
    <cfRule type="containsText" dxfId="4" priority="110" operator="containsText" text="???">
      <formula>NOT(ISERROR(SEARCH(("???"),(C84))))</formula>
    </cfRule>
  </conditionalFormatting>
  <conditionalFormatting sqref="C85">
    <cfRule type="containsText" dxfId="5" priority="111" operator="containsText" text="МФР">
      <formula>NOT(ISERROR(SEARCH(("МФР"),(C85))))</formula>
    </cfRule>
  </conditionalFormatting>
  <conditionalFormatting sqref="C85">
    <cfRule type="containsText" dxfId="6" priority="112" operator="containsText" text="НЕ ПРИМЕНЯЕТСЯ">
      <formula>NOT(ISERROR(SEARCH(("НЕ ПРИМЕНЯЕТСЯ"),(C85))))</formula>
    </cfRule>
  </conditionalFormatting>
  <conditionalFormatting sqref="C85">
    <cfRule type="containsText" dxfId="0" priority="113" operator="containsText" text="ДА">
      <formula>NOT(ISERROR(SEARCH(("ДА"),(C85))))</formula>
    </cfRule>
  </conditionalFormatting>
  <conditionalFormatting sqref="C85">
    <cfRule type="containsText" dxfId="3" priority="114" operator="containsText" text="НЕТ">
      <formula>NOT(ISERROR(SEARCH(("НЕТ"),(C85))))</formula>
    </cfRule>
  </conditionalFormatting>
  <conditionalFormatting sqref="C85">
    <cfRule type="containsText" dxfId="4" priority="115" operator="containsText" text="???">
      <formula>NOT(ISERROR(SEARCH(("???"),(C85))))</formula>
    </cfRule>
  </conditionalFormatting>
  <conditionalFormatting sqref="C86">
    <cfRule type="containsText" dxfId="5" priority="116" operator="containsText" text="МФР">
      <formula>NOT(ISERROR(SEARCH(("МФР"),(C86))))</formula>
    </cfRule>
  </conditionalFormatting>
  <conditionalFormatting sqref="C86">
    <cfRule type="containsText" dxfId="6" priority="117" operator="containsText" text="НЕ ПРИМЕНЯЕТСЯ">
      <formula>NOT(ISERROR(SEARCH(("НЕ ПРИМЕНЯЕТСЯ"),(C86))))</formula>
    </cfRule>
  </conditionalFormatting>
  <conditionalFormatting sqref="C86">
    <cfRule type="containsText" dxfId="0" priority="118" operator="containsText" text="ДА">
      <formula>NOT(ISERROR(SEARCH(("ДА"),(C86))))</formula>
    </cfRule>
  </conditionalFormatting>
  <conditionalFormatting sqref="C86">
    <cfRule type="containsText" dxfId="3" priority="119" operator="containsText" text="НЕТ">
      <formula>NOT(ISERROR(SEARCH(("НЕТ"),(C86))))</formula>
    </cfRule>
  </conditionalFormatting>
  <conditionalFormatting sqref="C86">
    <cfRule type="containsText" dxfId="4" priority="120" operator="containsText" text="???">
      <formula>NOT(ISERROR(SEARCH(("???"),(C86))))</formula>
    </cfRule>
  </conditionalFormatting>
  <conditionalFormatting sqref="C37:C39">
    <cfRule type="containsText" dxfId="5" priority="121" operator="containsText" text="МФР">
      <formula>NOT(ISERROR(SEARCH(("МФР"),(C37))))</formula>
    </cfRule>
  </conditionalFormatting>
  <conditionalFormatting sqref="C37:C39">
    <cfRule type="containsText" dxfId="6" priority="122" operator="containsText" text="НЕ ПРИМЕНЯЕТСЯ">
      <formula>NOT(ISERROR(SEARCH(("НЕ ПРИМЕНЯЕТСЯ"),(C37))))</formula>
    </cfRule>
  </conditionalFormatting>
  <conditionalFormatting sqref="C37:C39">
    <cfRule type="containsText" dxfId="0" priority="123" operator="containsText" text="ДА">
      <formula>NOT(ISERROR(SEARCH(("ДА"),(C37))))</formula>
    </cfRule>
  </conditionalFormatting>
  <conditionalFormatting sqref="C37:C39">
    <cfRule type="containsText" dxfId="3" priority="124" operator="containsText" text="НЕТ">
      <formula>NOT(ISERROR(SEARCH(("НЕТ"),(C37))))</formula>
    </cfRule>
  </conditionalFormatting>
  <conditionalFormatting sqref="C37:C39">
    <cfRule type="containsText" dxfId="4" priority="125" operator="containsText" text="???">
      <formula>NOT(ISERROR(SEARCH(("???"),(C37))))</formula>
    </cfRule>
  </conditionalFormatting>
  <dataValidations>
    <dataValidation type="list" allowBlank="1" showErrorMessage="1" sqref="C10:C14 C16:C21 C23:C28 C30:C31 C33:C35 C37:C42 C44:C48 C50:C59 C61:C63 C65:C68 C70:C71 C73:C82 C84:C86">
      <formula1>'!'!$A$1:$A$6</formula1>
    </dataValidation>
  </dataValidations>
  <hyperlinks>
    <hyperlink display="ИТОГ" location="'ИТОГ'!A1" ref="B1"/>
    <hyperlink r:id="rId1" ref="D59"/>
    <hyperlink r:id="rId2" ref="F65"/>
  </hyperlinks>
  <printOptions/>
  <pageMargins bottom="0.75" footer="0.0" header="0.0" left="0.7" right="0.7" top="0.75"/>
  <pageSetup paperSize="9" orientation="portrait"/>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pageSetUpPr/>
  </sheetPr>
  <sheetViews>
    <sheetView workbookViewId="0">
      <pane ySplit="2.0" topLeftCell="A3" activePane="bottomLeft" state="frozen"/>
      <selection activeCell="B4" sqref="B4" pane="bottomLeft"/>
    </sheetView>
  </sheetViews>
  <sheetFormatPr customHeight="1" defaultColWidth="11.22" defaultRowHeight="15.0" outlineLevelRow="1"/>
  <cols>
    <col customWidth="1" min="1" max="1" width="2.67"/>
    <col customWidth="1" min="2" max="2" width="48.78"/>
    <col customWidth="1" min="3" max="3" width="12.44"/>
    <col customWidth="1" min="4" max="4" width="22.22"/>
    <col customWidth="1" min="5" max="5" width="3.67"/>
    <col customWidth="1" min="6" max="6" width="16.0"/>
    <col customWidth="1" min="7" max="7" width="24.56"/>
    <col customWidth="1" min="8" max="8" width="39.22"/>
  </cols>
  <sheetData>
    <row r="1" ht="15.0" customHeight="1">
      <c r="A1" s="413"/>
      <c r="B1" s="414" t="s">
        <v>78</v>
      </c>
      <c r="C1" s="413"/>
      <c r="D1" s="413"/>
      <c r="E1" s="415"/>
      <c r="F1" s="415"/>
      <c r="G1" s="413"/>
      <c r="H1" s="416"/>
    </row>
    <row r="2" ht="33.0" customHeight="1" collapsed="1">
      <c r="A2" s="76" t="s">
        <v>79</v>
      </c>
      <c r="B2" s="77" t="str">
        <f>'ПОДЗ'!B2</f>
        <v>Требования к проектным решениям</v>
      </c>
      <c r="C2" s="77" t="s">
        <v>81</v>
      </c>
      <c r="D2" s="77" t="s">
        <v>82</v>
      </c>
      <c r="E2" s="78"/>
      <c r="F2" s="79" t="s">
        <v>436</v>
      </c>
      <c r="G2" s="417" t="s">
        <v>84</v>
      </c>
      <c r="H2" s="79" t="s">
        <v>85</v>
      </c>
    </row>
    <row r="3" ht="10.5" hidden="1" customHeight="1" outlineLevel="1">
      <c r="A3" s="418" t="s">
        <v>87</v>
      </c>
      <c r="B3" s="84" t="s">
        <v>15</v>
      </c>
      <c r="C3" s="85">
        <f>COUNTIF(C9:C39,"ДА")</f>
        <v>5</v>
      </c>
      <c r="D3" s="419"/>
      <c r="E3" s="87"/>
      <c r="F3" s="88">
        <f>SUM(F4:F7)</f>
        <v>22</v>
      </c>
      <c r="G3" s="420"/>
      <c r="H3" s="420"/>
    </row>
    <row r="4" ht="10.5" hidden="1" customHeight="1" outlineLevel="1">
      <c r="A4" s="421">
        <f>COUNTA(A9:A39)</f>
        <v>22</v>
      </c>
      <c r="B4" s="93" t="s">
        <v>16</v>
      </c>
      <c r="C4" s="94">
        <f>COUNTIF(C9:C39,"НЕТ")</f>
        <v>16</v>
      </c>
      <c r="D4" s="269" t="s">
        <v>33</v>
      </c>
      <c r="E4" s="96" t="s">
        <v>88</v>
      </c>
      <c r="F4" s="96">
        <f>COUNTIF(E9:E153,"НД")</f>
        <v>1</v>
      </c>
      <c r="G4" s="422"/>
      <c r="H4" s="422"/>
    </row>
    <row r="5" ht="10.5" hidden="1" customHeight="1" outlineLevel="1">
      <c r="A5" s="99"/>
      <c r="B5" s="100" t="s">
        <v>89</v>
      </c>
      <c r="C5" s="101">
        <f>COUNTIF(C9:C39,"ОТСУТСТВУЕТ")</f>
        <v>0</v>
      </c>
      <c r="D5" s="269" t="s">
        <v>35</v>
      </c>
      <c r="E5" s="102" t="s">
        <v>90</v>
      </c>
      <c r="F5" s="103">
        <f>COUNTIF(E9:E153,"МФР")</f>
        <v>3</v>
      </c>
      <c r="G5" s="422"/>
      <c r="H5" s="422"/>
    </row>
    <row r="6" ht="10.5" hidden="1" customHeight="1" outlineLevel="1">
      <c r="A6" s="99"/>
      <c r="B6" s="104" t="s">
        <v>91</v>
      </c>
      <c r="C6" s="105">
        <f>COUNTIF(C9:C39,"НЕ ПРИМЕНЯЕТСЯ")</f>
        <v>0</v>
      </c>
      <c r="D6" s="269" t="s">
        <v>37</v>
      </c>
      <c r="E6" s="106" t="s">
        <v>92</v>
      </c>
      <c r="F6" s="107">
        <f>COUNTIF(E9:E153,"ПИК")</f>
        <v>11</v>
      </c>
      <c r="G6" s="422"/>
      <c r="H6" s="422"/>
    </row>
    <row r="7" ht="10.5" hidden="1" customHeight="1" outlineLevel="1">
      <c r="A7" s="99"/>
      <c r="B7" s="108" t="s">
        <v>19</v>
      </c>
      <c r="C7" s="109">
        <f>COUNTIF(C9:C39,"МФР")</f>
        <v>0</v>
      </c>
      <c r="D7" s="269" t="s">
        <v>39</v>
      </c>
      <c r="E7" s="110" t="s">
        <v>39</v>
      </c>
      <c r="F7" s="111">
        <f>COUNTIF(E9:E153,"МФС")</f>
        <v>7</v>
      </c>
      <c r="G7" s="422"/>
      <c r="H7" s="422"/>
    </row>
    <row r="8" ht="10.5" hidden="1" customHeight="1" outlineLevel="1">
      <c r="A8" s="112"/>
      <c r="B8" s="113" t="s">
        <v>93</v>
      </c>
      <c r="C8" s="114">
        <f>A4-C3-C4-C5-C6-C7</f>
        <v>1</v>
      </c>
      <c r="D8" s="114"/>
      <c r="E8" s="116"/>
      <c r="F8" s="117"/>
      <c r="G8" s="116"/>
      <c r="H8" s="326"/>
    </row>
    <row r="9">
      <c r="A9" s="423"/>
      <c r="B9" s="424" t="s">
        <v>731</v>
      </c>
      <c r="C9" s="425"/>
      <c r="D9" s="425"/>
      <c r="E9" s="426"/>
      <c r="F9" s="427"/>
      <c r="G9" s="428"/>
      <c r="H9" s="428"/>
    </row>
    <row r="10" outlineLevel="1">
      <c r="A10" s="129">
        <f t="shared" ref="A10:A16" si="1">A9+1</f>
        <v>1</v>
      </c>
      <c r="B10" s="315" t="s">
        <v>732</v>
      </c>
      <c r="C10" s="131" t="s">
        <v>16</v>
      </c>
      <c r="D10" s="429" t="s">
        <v>733</v>
      </c>
      <c r="E10" s="184" t="s">
        <v>92</v>
      </c>
      <c r="F10" s="430" t="s">
        <v>734</v>
      </c>
      <c r="G10" s="339"/>
      <c r="H10" s="431"/>
    </row>
    <row r="11" outlineLevel="1">
      <c r="A11" s="230">
        <f t="shared" si="1"/>
        <v>2</v>
      </c>
      <c r="B11" s="180" t="s">
        <v>735</v>
      </c>
      <c r="C11" s="131" t="s">
        <v>16</v>
      </c>
      <c r="D11" s="429" t="s">
        <v>736</v>
      </c>
      <c r="E11" s="184" t="s">
        <v>92</v>
      </c>
      <c r="F11" s="432" t="s">
        <v>737</v>
      </c>
      <c r="G11" s="339"/>
      <c r="H11" s="431"/>
    </row>
    <row r="12" ht="30.0" customHeight="1" outlineLevel="1">
      <c r="A12" s="230">
        <f t="shared" si="1"/>
        <v>3</v>
      </c>
      <c r="B12" s="60" t="s">
        <v>738</v>
      </c>
      <c r="C12" s="131" t="s">
        <v>15</v>
      </c>
      <c r="D12" s="433"/>
      <c r="E12" s="184" t="s">
        <v>92</v>
      </c>
      <c r="F12" s="184" t="s">
        <v>319</v>
      </c>
      <c r="G12" s="60" t="s">
        <v>739</v>
      </c>
      <c r="H12" s="434"/>
    </row>
    <row r="13" outlineLevel="1">
      <c r="A13" s="230">
        <f t="shared" si="1"/>
        <v>4</v>
      </c>
      <c r="B13" s="66" t="s">
        <v>740</v>
      </c>
      <c r="C13" s="131" t="s">
        <v>16</v>
      </c>
      <c r="D13" s="435" t="s">
        <v>741</v>
      </c>
      <c r="E13" s="184" t="s">
        <v>92</v>
      </c>
      <c r="F13" s="432" t="s">
        <v>742</v>
      </c>
      <c r="G13" s="60" t="s">
        <v>743</v>
      </c>
      <c r="H13" s="431"/>
    </row>
    <row r="14" outlineLevel="1">
      <c r="A14" s="230">
        <f t="shared" si="1"/>
        <v>5</v>
      </c>
      <c r="B14" s="66" t="s">
        <v>744</v>
      </c>
      <c r="C14" s="131" t="s">
        <v>16</v>
      </c>
      <c r="D14" s="435" t="s">
        <v>745</v>
      </c>
      <c r="E14" s="184" t="s">
        <v>92</v>
      </c>
      <c r="F14" s="432" t="s">
        <v>746</v>
      </c>
      <c r="G14" s="412" t="s">
        <v>747</v>
      </c>
      <c r="H14" s="431"/>
    </row>
    <row r="15" outlineLevel="1">
      <c r="A15" s="230">
        <f t="shared" si="1"/>
        <v>6</v>
      </c>
      <c r="B15" s="66" t="s">
        <v>748</v>
      </c>
      <c r="C15" s="131" t="s">
        <v>15</v>
      </c>
      <c r="D15" s="433"/>
      <c r="E15" s="184" t="s">
        <v>92</v>
      </c>
      <c r="F15" s="432" t="s">
        <v>749</v>
      </c>
      <c r="G15" s="60" t="s">
        <v>750</v>
      </c>
      <c r="H15" s="339"/>
    </row>
    <row r="16" outlineLevel="1">
      <c r="A16" s="230">
        <f t="shared" si="1"/>
        <v>7</v>
      </c>
      <c r="B16" s="60" t="s">
        <v>751</v>
      </c>
      <c r="C16" s="131" t="s">
        <v>15</v>
      </c>
      <c r="D16" s="433"/>
      <c r="E16" s="184" t="s">
        <v>92</v>
      </c>
      <c r="F16" s="184" t="s">
        <v>319</v>
      </c>
      <c r="G16" s="60" t="s">
        <v>739</v>
      </c>
      <c r="H16" s="216" t="s">
        <v>752</v>
      </c>
    </row>
    <row r="17" outlineLevel="1">
      <c r="A17" s="167"/>
      <c r="B17" s="296" t="s">
        <v>753</v>
      </c>
      <c r="C17" s="169"/>
      <c r="D17" s="436"/>
      <c r="E17" s="437"/>
      <c r="F17" s="438"/>
      <c r="G17" s="220"/>
      <c r="H17" s="436" t="s">
        <v>754</v>
      </c>
    </row>
    <row r="18" outlineLevel="1">
      <c r="A18" s="230">
        <f>A16+1</f>
        <v>8</v>
      </c>
      <c r="B18" s="130" t="s">
        <v>755</v>
      </c>
      <c r="C18" s="131" t="s">
        <v>16</v>
      </c>
      <c r="D18" s="439" t="s">
        <v>756</v>
      </c>
      <c r="E18" s="184" t="s">
        <v>92</v>
      </c>
      <c r="F18" s="430" t="s">
        <v>757</v>
      </c>
      <c r="G18" s="412" t="s">
        <v>758</v>
      </c>
      <c r="H18" s="440"/>
    </row>
    <row r="19" outlineLevel="1">
      <c r="A19" s="230">
        <f t="shared" ref="A19:A21" si="2">A18+1</f>
        <v>9</v>
      </c>
      <c r="B19" s="130" t="s">
        <v>759</v>
      </c>
      <c r="C19" s="131" t="s">
        <v>16</v>
      </c>
      <c r="D19" s="429" t="s">
        <v>760</v>
      </c>
      <c r="E19" s="184" t="s">
        <v>92</v>
      </c>
      <c r="F19" s="430" t="s">
        <v>761</v>
      </c>
      <c r="G19" s="60" t="s">
        <v>762</v>
      </c>
      <c r="H19" s="440"/>
    </row>
    <row r="20" outlineLevel="1">
      <c r="A20" s="230">
        <f t="shared" si="2"/>
        <v>10</v>
      </c>
      <c r="B20" s="226" t="s">
        <v>763</v>
      </c>
      <c r="C20" s="131" t="s">
        <v>16</v>
      </c>
      <c r="D20" s="435" t="s">
        <v>764</v>
      </c>
      <c r="E20" s="184" t="s">
        <v>92</v>
      </c>
      <c r="F20" s="184" t="s">
        <v>319</v>
      </c>
      <c r="G20" s="60" t="s">
        <v>765</v>
      </c>
      <c r="H20" s="441" t="s">
        <v>391</v>
      </c>
    </row>
    <row r="21" ht="63.75" customHeight="1" outlineLevel="1">
      <c r="A21" s="230">
        <f t="shared" si="2"/>
        <v>11</v>
      </c>
      <c r="B21" s="442" t="s">
        <v>766</v>
      </c>
      <c r="C21" s="131" t="s">
        <v>16</v>
      </c>
      <c r="D21" s="435" t="s">
        <v>767</v>
      </c>
      <c r="E21" s="184" t="s">
        <v>92</v>
      </c>
      <c r="F21" s="184" t="s">
        <v>319</v>
      </c>
      <c r="G21" s="60" t="s">
        <v>768</v>
      </c>
      <c r="H21" s="440"/>
    </row>
    <row r="22">
      <c r="A22" s="443"/>
      <c r="B22" s="444" t="s">
        <v>769</v>
      </c>
      <c r="C22" s="445"/>
      <c r="D22" s="445"/>
      <c r="E22" s="446"/>
      <c r="F22" s="447"/>
      <c r="G22" s="448"/>
      <c r="H22" s="448"/>
    </row>
    <row r="23" ht="129.75" customHeight="1" outlineLevel="1">
      <c r="A23" s="230">
        <f>A21+1</f>
        <v>12</v>
      </c>
      <c r="B23" s="60" t="s">
        <v>770</v>
      </c>
      <c r="C23" s="131" t="s">
        <v>15</v>
      </c>
      <c r="D23" s="433"/>
      <c r="E23" s="449" t="s">
        <v>88</v>
      </c>
      <c r="F23" s="96" t="s">
        <v>771</v>
      </c>
      <c r="G23" s="60" t="s">
        <v>772</v>
      </c>
      <c r="H23" s="339"/>
    </row>
    <row r="24" outlineLevel="1">
      <c r="A24" s="450"/>
      <c r="B24" s="451" t="s">
        <v>773</v>
      </c>
      <c r="C24" s="452"/>
      <c r="D24" s="452"/>
      <c r="E24" s="453"/>
      <c r="F24" s="268"/>
      <c r="G24" s="268"/>
      <c r="H24" s="329" t="s">
        <v>774</v>
      </c>
    </row>
    <row r="25" ht="31.5" customHeight="1" outlineLevel="1">
      <c r="A25" s="230">
        <f>A23+1</f>
        <v>13</v>
      </c>
      <c r="B25" s="454" t="s">
        <v>775</v>
      </c>
      <c r="C25" s="455" t="s">
        <v>16</v>
      </c>
      <c r="D25" s="435" t="s">
        <v>776</v>
      </c>
      <c r="E25" s="456" t="s">
        <v>90</v>
      </c>
      <c r="F25" s="457" t="s">
        <v>777</v>
      </c>
      <c r="G25" s="60" t="s">
        <v>778</v>
      </c>
      <c r="H25" s="458"/>
    </row>
    <row r="26" outlineLevel="1">
      <c r="A26" s="230">
        <f t="shared" ref="A26:A28" si="3">A25+1</f>
        <v>14</v>
      </c>
      <c r="B26" s="454" t="s">
        <v>779</v>
      </c>
      <c r="C26" s="455" t="s">
        <v>16</v>
      </c>
      <c r="D26" s="435" t="s">
        <v>776</v>
      </c>
      <c r="E26" s="456" t="s">
        <v>90</v>
      </c>
      <c r="F26" s="457" t="s">
        <v>777</v>
      </c>
      <c r="G26" s="60" t="s">
        <v>778</v>
      </c>
      <c r="H26" s="458"/>
    </row>
    <row r="27" outlineLevel="1">
      <c r="A27" s="230">
        <f t="shared" si="3"/>
        <v>15</v>
      </c>
      <c r="B27" s="454" t="s">
        <v>780</v>
      </c>
      <c r="C27" s="455" t="s">
        <v>16</v>
      </c>
      <c r="D27" s="435" t="s">
        <v>776</v>
      </c>
      <c r="E27" s="456" t="s">
        <v>90</v>
      </c>
      <c r="F27" s="457" t="s">
        <v>777</v>
      </c>
      <c r="G27" s="60" t="s">
        <v>778</v>
      </c>
      <c r="H27" s="458"/>
    </row>
    <row r="28" outlineLevel="1">
      <c r="A28" s="230">
        <f t="shared" si="3"/>
        <v>16</v>
      </c>
      <c r="B28" s="66" t="s">
        <v>781</v>
      </c>
      <c r="C28" s="459" t="s">
        <v>16</v>
      </c>
      <c r="D28" s="435" t="s">
        <v>782</v>
      </c>
      <c r="E28" s="460" t="s">
        <v>39</v>
      </c>
      <c r="F28" s="461" t="s">
        <v>39</v>
      </c>
      <c r="G28" s="60" t="s">
        <v>783</v>
      </c>
      <c r="H28" s="216" t="s">
        <v>391</v>
      </c>
    </row>
    <row r="29" outlineLevel="1">
      <c r="A29" s="230">
        <f t="shared" ref="A29:A34" si="4">A28+1</f>
        <v>17</v>
      </c>
      <c r="B29" s="60" t="s">
        <v>784</v>
      </c>
      <c r="C29" s="462" t="s">
        <v>319</v>
      </c>
      <c r="D29" s="433"/>
      <c r="E29" s="460" t="s">
        <v>39</v>
      </c>
      <c r="F29" s="461" t="s">
        <v>39</v>
      </c>
      <c r="G29" s="60" t="s">
        <v>783</v>
      </c>
      <c r="H29" s="216" t="s">
        <v>391</v>
      </c>
    </row>
    <row r="30" outlineLevel="1">
      <c r="A30" s="230">
        <f t="shared" si="4"/>
        <v>18</v>
      </c>
      <c r="B30" s="66" t="s">
        <v>785</v>
      </c>
      <c r="C30" s="459" t="s">
        <v>15</v>
      </c>
      <c r="D30" s="433"/>
      <c r="E30" s="460" t="s">
        <v>39</v>
      </c>
      <c r="F30" s="173" t="s">
        <v>39</v>
      </c>
      <c r="G30" s="60" t="s">
        <v>786</v>
      </c>
      <c r="H30" s="216" t="s">
        <v>391</v>
      </c>
    </row>
    <row r="31" outlineLevel="1">
      <c r="A31" s="230">
        <f t="shared" si="4"/>
        <v>19</v>
      </c>
      <c r="B31" s="66" t="s">
        <v>787</v>
      </c>
      <c r="C31" s="459" t="s">
        <v>16</v>
      </c>
      <c r="D31" s="435" t="s">
        <v>788</v>
      </c>
      <c r="E31" s="460" t="s">
        <v>39</v>
      </c>
      <c r="F31" s="173" t="s">
        <v>39</v>
      </c>
      <c r="G31" s="60" t="s">
        <v>783</v>
      </c>
      <c r="H31" s="440"/>
    </row>
    <row r="32" outlineLevel="1">
      <c r="A32" s="230">
        <f t="shared" si="4"/>
        <v>20</v>
      </c>
      <c r="B32" s="60" t="s">
        <v>789</v>
      </c>
      <c r="C32" s="459" t="s">
        <v>16</v>
      </c>
      <c r="D32" s="435" t="s">
        <v>790</v>
      </c>
      <c r="E32" s="460" t="s">
        <v>39</v>
      </c>
      <c r="F32" s="173" t="s">
        <v>39</v>
      </c>
      <c r="G32" s="463" t="s">
        <v>791</v>
      </c>
      <c r="H32" s="440"/>
    </row>
    <row r="33" outlineLevel="1">
      <c r="A33" s="230">
        <f t="shared" si="4"/>
        <v>21</v>
      </c>
      <c r="B33" s="203" t="s">
        <v>792</v>
      </c>
      <c r="C33" s="459" t="s">
        <v>16</v>
      </c>
      <c r="D33" s="435" t="s">
        <v>793</v>
      </c>
      <c r="E33" s="460" t="s">
        <v>39</v>
      </c>
      <c r="F33" s="173" t="s">
        <v>39</v>
      </c>
      <c r="G33" s="60" t="s">
        <v>791</v>
      </c>
      <c r="H33" s="440"/>
    </row>
    <row r="34" outlineLevel="1">
      <c r="A34" s="230">
        <f t="shared" si="4"/>
        <v>22</v>
      </c>
      <c r="B34" s="203" t="s">
        <v>794</v>
      </c>
      <c r="C34" s="459" t="s">
        <v>16</v>
      </c>
      <c r="D34" s="435" t="s">
        <v>793</v>
      </c>
      <c r="E34" s="460" t="s">
        <v>39</v>
      </c>
      <c r="F34" s="461" t="s">
        <v>39</v>
      </c>
      <c r="G34" s="60" t="s">
        <v>795</v>
      </c>
      <c r="H34" s="440"/>
    </row>
    <row r="35" outlineLevel="1">
      <c r="A35" s="450"/>
      <c r="B35" s="464" t="s">
        <v>796</v>
      </c>
      <c r="C35" s="452"/>
      <c r="D35" s="452"/>
      <c r="E35" s="465"/>
      <c r="F35" s="466"/>
      <c r="G35" s="268"/>
      <c r="H35" s="329"/>
    </row>
    <row r="36" ht="88.5" customHeight="1" outlineLevel="1">
      <c r="A36" s="230"/>
      <c r="B36" s="467" t="s">
        <v>797</v>
      </c>
      <c r="C36" s="433"/>
      <c r="D36" s="433"/>
      <c r="E36" s="468"/>
      <c r="F36" s="433"/>
      <c r="G36" s="433" t="s">
        <v>783</v>
      </c>
      <c r="H36" s="216"/>
    </row>
    <row r="37" ht="188.25" customHeight="1" outlineLevel="1">
      <c r="A37" s="230"/>
      <c r="B37" s="469" t="s">
        <v>798</v>
      </c>
      <c r="C37" s="433"/>
      <c r="D37" s="433"/>
      <c r="E37" s="468"/>
      <c r="F37" s="433"/>
      <c r="G37" s="435" t="s">
        <v>783</v>
      </c>
      <c r="H37" s="216"/>
    </row>
    <row r="38" outlineLevel="1">
      <c r="A38" s="230"/>
      <c r="B38" s="433"/>
      <c r="C38" s="433"/>
      <c r="D38" s="433"/>
      <c r="E38" s="468"/>
      <c r="F38" s="433"/>
      <c r="G38" s="66"/>
      <c r="H38" s="216"/>
    </row>
    <row r="39" ht="15.75" customHeight="1">
      <c r="A39" s="286"/>
      <c r="B39" s="470" t="s">
        <v>435</v>
      </c>
      <c r="C39" s="268"/>
      <c r="D39" s="268"/>
      <c r="E39" s="116"/>
      <c r="F39" s="117"/>
      <c r="G39" s="268"/>
      <c r="H39" s="326"/>
    </row>
  </sheetData>
  <autoFilter ref="$A$2:$H$39"/>
  <conditionalFormatting sqref="C10">
    <cfRule type="containsText" dxfId="5" priority="1" operator="containsText" text="МФР">
      <formula>NOT(ISERROR(SEARCH(("МФР"),(C10))))</formula>
    </cfRule>
  </conditionalFormatting>
  <conditionalFormatting sqref="C10">
    <cfRule type="containsText" dxfId="6" priority="2" operator="containsText" text="НЕ ПРИМЕНЯЕТСЯ">
      <formula>NOT(ISERROR(SEARCH(("НЕ ПРИМЕНЯЕТСЯ"),(C10))))</formula>
    </cfRule>
  </conditionalFormatting>
  <conditionalFormatting sqref="C10">
    <cfRule type="containsText" dxfId="0" priority="3" operator="containsText" text="ДА">
      <formula>NOT(ISERROR(SEARCH(("ДА"),(C10))))</formula>
    </cfRule>
  </conditionalFormatting>
  <conditionalFormatting sqref="C10">
    <cfRule type="containsText" dxfId="3" priority="4" operator="containsText" text="НЕТ">
      <formula>NOT(ISERROR(SEARCH(("НЕТ"),(C10))))</formula>
    </cfRule>
  </conditionalFormatting>
  <conditionalFormatting sqref="C10">
    <cfRule type="containsText" dxfId="4" priority="5" operator="containsText" text="???">
      <formula>NOT(ISERROR(SEARCH(("???"),(C10))))</formula>
    </cfRule>
  </conditionalFormatting>
  <conditionalFormatting sqref="C11">
    <cfRule type="containsText" dxfId="5" priority="6" operator="containsText" text="МФР">
      <formula>NOT(ISERROR(SEARCH(("МФР"),(C11))))</formula>
    </cfRule>
  </conditionalFormatting>
  <conditionalFormatting sqref="C11">
    <cfRule type="containsText" dxfId="6" priority="7" operator="containsText" text="НЕ ПРИМЕНЯЕТСЯ">
      <formula>NOT(ISERROR(SEARCH(("НЕ ПРИМЕНЯЕТСЯ"),(C11))))</formula>
    </cfRule>
  </conditionalFormatting>
  <conditionalFormatting sqref="C11">
    <cfRule type="containsText" dxfId="0" priority="8" operator="containsText" text="ДА">
      <formula>NOT(ISERROR(SEARCH(("ДА"),(C11))))</formula>
    </cfRule>
  </conditionalFormatting>
  <conditionalFormatting sqref="C11">
    <cfRule type="containsText" dxfId="3" priority="9" operator="containsText" text="НЕТ">
      <formula>NOT(ISERROR(SEARCH(("НЕТ"),(C11))))</formula>
    </cfRule>
  </conditionalFormatting>
  <conditionalFormatting sqref="C11">
    <cfRule type="containsText" dxfId="4" priority="10" operator="containsText" text="???">
      <formula>NOT(ISERROR(SEARCH(("???"),(C11))))</formula>
    </cfRule>
  </conditionalFormatting>
  <conditionalFormatting sqref="C12">
    <cfRule type="containsText" dxfId="5" priority="11" operator="containsText" text="МФР">
      <formula>NOT(ISERROR(SEARCH(("МФР"),(C12))))</formula>
    </cfRule>
  </conditionalFormatting>
  <conditionalFormatting sqref="C12">
    <cfRule type="containsText" dxfId="6" priority="12" operator="containsText" text="НЕ ПРИМЕНЯЕТСЯ">
      <formula>NOT(ISERROR(SEARCH(("НЕ ПРИМЕНЯЕТСЯ"),(C12))))</formula>
    </cfRule>
  </conditionalFormatting>
  <conditionalFormatting sqref="C12">
    <cfRule type="containsText" dxfId="0" priority="13" operator="containsText" text="ДА">
      <formula>NOT(ISERROR(SEARCH(("ДА"),(C12))))</formula>
    </cfRule>
  </conditionalFormatting>
  <conditionalFormatting sqref="C12">
    <cfRule type="containsText" dxfId="3" priority="14" operator="containsText" text="НЕТ">
      <formula>NOT(ISERROR(SEARCH(("НЕТ"),(C12))))</formula>
    </cfRule>
  </conditionalFormatting>
  <conditionalFormatting sqref="C12">
    <cfRule type="containsText" dxfId="4" priority="15" operator="containsText" text="???">
      <formula>NOT(ISERROR(SEARCH(("???"),(C12))))</formula>
    </cfRule>
  </conditionalFormatting>
  <conditionalFormatting sqref="C13">
    <cfRule type="containsText" dxfId="5" priority="16" operator="containsText" text="МФР">
      <formula>NOT(ISERROR(SEARCH(("МФР"),(C13))))</formula>
    </cfRule>
  </conditionalFormatting>
  <conditionalFormatting sqref="C13">
    <cfRule type="containsText" dxfId="6" priority="17" operator="containsText" text="НЕ ПРИМЕНЯЕТСЯ">
      <formula>NOT(ISERROR(SEARCH(("НЕ ПРИМЕНЯЕТСЯ"),(C13))))</formula>
    </cfRule>
  </conditionalFormatting>
  <conditionalFormatting sqref="C13">
    <cfRule type="containsText" dxfId="0" priority="18" operator="containsText" text="ДА">
      <formula>NOT(ISERROR(SEARCH(("ДА"),(C13))))</formula>
    </cfRule>
  </conditionalFormatting>
  <conditionalFormatting sqref="C13">
    <cfRule type="containsText" dxfId="3" priority="19" operator="containsText" text="НЕТ">
      <formula>NOT(ISERROR(SEARCH(("НЕТ"),(C13))))</formula>
    </cfRule>
  </conditionalFormatting>
  <conditionalFormatting sqref="C13">
    <cfRule type="containsText" dxfId="4" priority="20" operator="containsText" text="???">
      <formula>NOT(ISERROR(SEARCH(("???"),(C13))))</formula>
    </cfRule>
  </conditionalFormatting>
  <conditionalFormatting sqref="C14">
    <cfRule type="containsText" dxfId="5" priority="21" operator="containsText" text="МФР">
      <formula>NOT(ISERROR(SEARCH(("МФР"),(C14))))</formula>
    </cfRule>
  </conditionalFormatting>
  <conditionalFormatting sqref="C14">
    <cfRule type="containsText" dxfId="6" priority="22" operator="containsText" text="НЕ ПРИМЕНЯЕТСЯ">
      <formula>NOT(ISERROR(SEARCH(("НЕ ПРИМЕНЯЕТСЯ"),(C14))))</formula>
    </cfRule>
  </conditionalFormatting>
  <conditionalFormatting sqref="C14">
    <cfRule type="containsText" dxfId="0" priority="23" operator="containsText" text="ДА">
      <formula>NOT(ISERROR(SEARCH(("ДА"),(C14))))</formula>
    </cfRule>
  </conditionalFormatting>
  <conditionalFormatting sqref="C14">
    <cfRule type="containsText" dxfId="3" priority="24" operator="containsText" text="НЕТ">
      <formula>NOT(ISERROR(SEARCH(("НЕТ"),(C14))))</formula>
    </cfRule>
  </conditionalFormatting>
  <conditionalFormatting sqref="C14">
    <cfRule type="containsText" dxfId="4" priority="25" operator="containsText" text="???">
      <formula>NOT(ISERROR(SEARCH(("???"),(C14))))</formula>
    </cfRule>
  </conditionalFormatting>
  <conditionalFormatting sqref="C15:C16 C23">
    <cfRule type="containsText" dxfId="5" priority="26" operator="containsText" text="МФР">
      <formula>NOT(ISERROR(SEARCH(("МФР"),(C15))))</formula>
    </cfRule>
  </conditionalFormatting>
  <conditionalFormatting sqref="C15:C16 C23">
    <cfRule type="containsText" dxfId="6" priority="27" operator="containsText" text="НЕ ПРИМЕНЯЕТСЯ">
      <formula>NOT(ISERROR(SEARCH(("НЕ ПРИМЕНЯЕТСЯ"),(C15))))</formula>
    </cfRule>
  </conditionalFormatting>
  <conditionalFormatting sqref="C15:C16 C23">
    <cfRule type="containsText" dxfId="0" priority="28" operator="containsText" text="ДА">
      <formula>NOT(ISERROR(SEARCH(("ДА"),(C15))))</formula>
    </cfRule>
  </conditionalFormatting>
  <conditionalFormatting sqref="C15:C16 C23">
    <cfRule type="containsText" dxfId="3" priority="29" operator="containsText" text="НЕТ">
      <formula>NOT(ISERROR(SEARCH(("НЕТ"),(C15))))</formula>
    </cfRule>
  </conditionalFormatting>
  <conditionalFormatting sqref="C15:C16 C23">
    <cfRule type="containsText" dxfId="4" priority="30" operator="containsText" text="???">
      <formula>NOT(ISERROR(SEARCH(("???"),(C15))))</formula>
    </cfRule>
  </conditionalFormatting>
  <conditionalFormatting sqref="C18">
    <cfRule type="containsText" dxfId="5" priority="31" operator="containsText" text="МФР">
      <formula>NOT(ISERROR(SEARCH(("МФР"),(C18))))</formula>
    </cfRule>
  </conditionalFormatting>
  <conditionalFormatting sqref="C18">
    <cfRule type="containsText" dxfId="6" priority="32" operator="containsText" text="НЕ ПРИМЕНЯЕТСЯ">
      <formula>NOT(ISERROR(SEARCH(("НЕ ПРИМЕНЯЕТСЯ"),(C18))))</formula>
    </cfRule>
  </conditionalFormatting>
  <conditionalFormatting sqref="C18">
    <cfRule type="containsText" dxfId="0" priority="33" operator="containsText" text="ДА">
      <formula>NOT(ISERROR(SEARCH(("ДА"),(C18))))</formula>
    </cfRule>
  </conditionalFormatting>
  <conditionalFormatting sqref="C18">
    <cfRule type="containsText" dxfId="3" priority="34" operator="containsText" text="НЕТ">
      <formula>NOT(ISERROR(SEARCH(("НЕТ"),(C18))))</formula>
    </cfRule>
  </conditionalFormatting>
  <conditionalFormatting sqref="C18">
    <cfRule type="containsText" dxfId="4" priority="35" operator="containsText" text="???">
      <formula>NOT(ISERROR(SEARCH(("???"),(C18))))</formula>
    </cfRule>
  </conditionalFormatting>
  <conditionalFormatting sqref="C19">
    <cfRule type="containsText" dxfId="5" priority="36" operator="containsText" text="МФР">
      <formula>NOT(ISERROR(SEARCH(("МФР"),(C19))))</formula>
    </cfRule>
  </conditionalFormatting>
  <conditionalFormatting sqref="C19">
    <cfRule type="containsText" dxfId="6" priority="37" operator="containsText" text="НЕ ПРИМЕНЯЕТСЯ">
      <formula>NOT(ISERROR(SEARCH(("НЕ ПРИМЕНЯЕТСЯ"),(C19))))</formula>
    </cfRule>
  </conditionalFormatting>
  <conditionalFormatting sqref="C19">
    <cfRule type="containsText" dxfId="0" priority="38" operator="containsText" text="ДА">
      <formula>NOT(ISERROR(SEARCH(("ДА"),(C19))))</formula>
    </cfRule>
  </conditionalFormatting>
  <conditionalFormatting sqref="C19">
    <cfRule type="containsText" dxfId="3" priority="39" operator="containsText" text="НЕТ">
      <formula>NOT(ISERROR(SEARCH(("НЕТ"),(C19))))</formula>
    </cfRule>
  </conditionalFormatting>
  <conditionalFormatting sqref="C19">
    <cfRule type="containsText" dxfId="4" priority="40" operator="containsText" text="???">
      <formula>NOT(ISERROR(SEARCH(("???"),(C19))))</formula>
    </cfRule>
  </conditionalFormatting>
  <conditionalFormatting sqref="C23">
    <cfRule type="containsText" dxfId="5" priority="41" operator="containsText" text="МФР">
      <formula>NOT(ISERROR(SEARCH(("МФР"),(C23))))</formula>
    </cfRule>
  </conditionalFormatting>
  <conditionalFormatting sqref="C23">
    <cfRule type="containsText" dxfId="6" priority="42" operator="containsText" text="НЕ ПРИМЕНЯЕТСЯ">
      <formula>NOT(ISERROR(SEARCH(("НЕ ПРИМЕНЯЕТСЯ"),(C23))))</formula>
    </cfRule>
  </conditionalFormatting>
  <conditionalFormatting sqref="C23">
    <cfRule type="containsText" dxfId="0" priority="43" operator="containsText" text="ДА">
      <formula>NOT(ISERROR(SEARCH(("ДА"),(C23))))</formula>
    </cfRule>
  </conditionalFormatting>
  <conditionalFormatting sqref="C23">
    <cfRule type="containsText" dxfId="3" priority="44" operator="containsText" text="НЕТ">
      <formula>NOT(ISERROR(SEARCH(("НЕТ"),(C23))))</formula>
    </cfRule>
  </conditionalFormatting>
  <conditionalFormatting sqref="C23">
    <cfRule type="containsText" dxfId="4" priority="45" operator="containsText" text="???">
      <formula>NOT(ISERROR(SEARCH(("???"),(C23))))</formula>
    </cfRule>
  </conditionalFormatting>
  <conditionalFormatting sqref="C20:C21 C23 C25:C34">
    <cfRule type="containsText" dxfId="5" priority="46" operator="containsText" text="МФР">
      <formula>NOT(ISERROR(SEARCH(("МФР"),(C20))))</formula>
    </cfRule>
  </conditionalFormatting>
  <conditionalFormatting sqref="C20:C21 C23 C25:C34">
    <cfRule type="containsText" dxfId="6" priority="47" operator="containsText" text="НЕ ПРИМЕНЯЕТСЯ">
      <formula>NOT(ISERROR(SEARCH(("НЕ ПРИМЕНЯЕТСЯ"),(C20))))</formula>
    </cfRule>
  </conditionalFormatting>
  <conditionalFormatting sqref="C20:C21 C23 C25:C34">
    <cfRule type="containsText" dxfId="0" priority="48" operator="containsText" text="ДА">
      <formula>NOT(ISERROR(SEARCH(("ДА"),(C20))))</formula>
    </cfRule>
  </conditionalFormatting>
  <conditionalFormatting sqref="C20:C21 C23 C25:C34">
    <cfRule type="containsText" dxfId="3" priority="49" operator="containsText" text="НЕТ">
      <formula>NOT(ISERROR(SEARCH(("НЕТ"),(C20))))</formula>
    </cfRule>
  </conditionalFormatting>
  <conditionalFormatting sqref="C20:C21 C23 C25:C34">
    <cfRule type="containsText" dxfId="4" priority="50" operator="containsText" text="???">
      <formula>NOT(ISERROR(SEARCH(("???"),(C20))))</formula>
    </cfRule>
  </conditionalFormatting>
  <dataValidations>
    <dataValidation type="list" allowBlank="1" showErrorMessage="1" sqref="C10:C16 C18:C21 C23 C25:C34">
      <formula1>'!'!$A$1:$A$6</formula1>
    </dataValidation>
  </dataValidations>
  <hyperlinks>
    <hyperlink display="ИТОГ" location="'ИТОГ'!A1" ref="B1"/>
    <hyperlink r:id="rId1" ref="D10"/>
    <hyperlink r:id="rId2" ref="D11"/>
    <hyperlink r:id="rId3" location="heading=h.et3h7itemgcb" ref="D18"/>
    <hyperlink r:id="rId4" location="heading=h.et3h7itemgcb" ref="D19"/>
  </hyperlinks>
  <printOptions/>
  <pageMargins bottom="0.75" footer="0.0" header="0.0" left="0.7" right="0.7" top="0.75"/>
  <pageSetup paperSize="9" orientation="portrait"/>
  <drawing r:id="rId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1.22" defaultRowHeight="15.0" outlineLevelRow="1"/>
  <cols>
    <col customWidth="1" min="1" max="1" width="2.78"/>
    <col customWidth="1" min="2" max="2" width="48.78"/>
    <col customWidth="1" min="3" max="3" width="12.44"/>
    <col customWidth="1" min="4" max="4" width="30.78"/>
    <col customWidth="1" min="5" max="5" width="3.67"/>
    <col customWidth="1" min="6" max="6" width="16.0"/>
    <col customWidth="1" min="7" max="7" width="24.56"/>
    <col customWidth="1" min="8" max="8" width="29.67"/>
  </cols>
  <sheetData>
    <row r="1" ht="15.0" customHeight="1">
      <c r="A1" s="413"/>
      <c r="B1" s="414" t="s">
        <v>78</v>
      </c>
      <c r="C1" s="413"/>
      <c r="D1" s="413"/>
      <c r="E1" s="415"/>
      <c r="F1" s="415"/>
      <c r="G1" s="413"/>
      <c r="H1" s="70"/>
    </row>
    <row r="2" ht="33.0" customHeight="1" collapsed="1">
      <c r="A2" s="76" t="s">
        <v>79</v>
      </c>
      <c r="B2" s="77" t="str">
        <f>'ПОДЗ'!B2</f>
        <v>Требования к проектным решениям</v>
      </c>
      <c r="C2" s="77" t="s">
        <v>81</v>
      </c>
      <c r="D2" s="471" t="s">
        <v>82</v>
      </c>
      <c r="E2" s="78"/>
      <c r="F2" s="79" t="s">
        <v>436</v>
      </c>
      <c r="G2" s="417" t="s">
        <v>84</v>
      </c>
      <c r="H2" s="79" t="s">
        <v>85</v>
      </c>
    </row>
    <row r="3" ht="10.5" hidden="1" customHeight="1" outlineLevel="1">
      <c r="A3" s="418" t="s">
        <v>87</v>
      </c>
      <c r="B3" s="84" t="s">
        <v>15</v>
      </c>
      <c r="C3" s="85">
        <f>COUNTIF(C9:C75,"ДА")</f>
        <v>32</v>
      </c>
      <c r="D3" s="419"/>
      <c r="E3" s="87"/>
      <c r="F3" s="88">
        <f>SUM(F4:F7)</f>
        <v>50</v>
      </c>
      <c r="G3" s="87"/>
      <c r="H3" s="326"/>
    </row>
    <row r="4" ht="10.5" hidden="1" customHeight="1" outlineLevel="1">
      <c r="A4" s="421">
        <f>COUNTA(A9:A75)</f>
        <v>50</v>
      </c>
      <c r="B4" s="93" t="s">
        <v>16</v>
      </c>
      <c r="C4" s="94">
        <f>COUNTIF(C9:C75,"НЕТ")</f>
        <v>6</v>
      </c>
      <c r="D4" s="269" t="s">
        <v>33</v>
      </c>
      <c r="E4" s="96" t="s">
        <v>88</v>
      </c>
      <c r="F4" s="96">
        <f>COUNTIF(E9:E165,"НД")</f>
        <v>29</v>
      </c>
      <c r="G4" s="116"/>
      <c r="H4" s="326"/>
    </row>
    <row r="5" ht="10.5" hidden="1" customHeight="1" outlineLevel="1">
      <c r="A5" s="99"/>
      <c r="B5" s="100" t="s">
        <v>89</v>
      </c>
      <c r="C5" s="101">
        <f>COUNTIF(C9:C75,"ОТСУТСТВУЕТ")</f>
        <v>4</v>
      </c>
      <c r="D5" s="269" t="s">
        <v>35</v>
      </c>
      <c r="E5" s="102" t="s">
        <v>90</v>
      </c>
      <c r="F5" s="103">
        <f>COUNTIF(E9:E165,"МФР")</f>
        <v>8</v>
      </c>
      <c r="G5" s="116"/>
      <c r="H5" s="326"/>
    </row>
    <row r="6" ht="10.5" hidden="1" customHeight="1" outlineLevel="1">
      <c r="A6" s="99"/>
      <c r="B6" s="104" t="s">
        <v>91</v>
      </c>
      <c r="C6" s="105">
        <f>COUNTIF(C9:C75,"НЕ ПРИМЕНЯЕТСЯ")</f>
        <v>7</v>
      </c>
      <c r="D6" s="269" t="s">
        <v>37</v>
      </c>
      <c r="E6" s="106" t="s">
        <v>92</v>
      </c>
      <c r="F6" s="107">
        <f>COUNTIF(E9:E165,"ПИК")</f>
        <v>0</v>
      </c>
      <c r="G6" s="116"/>
      <c r="H6" s="326"/>
    </row>
    <row r="7" ht="10.5" hidden="1" customHeight="1" outlineLevel="1">
      <c r="A7" s="99"/>
      <c r="B7" s="108" t="s">
        <v>19</v>
      </c>
      <c r="C7" s="109">
        <f>COUNTIF(C9:C75,"МФР")</f>
        <v>2</v>
      </c>
      <c r="D7" s="269" t="s">
        <v>39</v>
      </c>
      <c r="E7" s="110" t="s">
        <v>39</v>
      </c>
      <c r="F7" s="111">
        <f>COUNTIF(E9:E165,"МФС")</f>
        <v>13</v>
      </c>
      <c r="G7" s="116"/>
      <c r="H7" s="326"/>
    </row>
    <row r="8" ht="10.5" hidden="1" customHeight="1" outlineLevel="1">
      <c r="A8" s="112"/>
      <c r="B8" s="113" t="s">
        <v>93</v>
      </c>
      <c r="C8" s="114">
        <f>A4-C3-C4-C5-C6-C7</f>
        <v>-1</v>
      </c>
      <c r="D8" s="326"/>
      <c r="E8" s="116"/>
      <c r="F8" s="117"/>
      <c r="G8" s="116"/>
      <c r="H8" s="326"/>
    </row>
    <row r="9" ht="15.0" customHeight="1">
      <c r="A9" s="472"/>
      <c r="B9" s="473" t="s">
        <v>94</v>
      </c>
      <c r="C9" s="474"/>
      <c r="D9" s="475"/>
      <c r="E9" s="476"/>
      <c r="F9" s="477"/>
      <c r="G9" s="478"/>
      <c r="H9" s="479"/>
    </row>
    <row r="10" ht="29.25" customHeight="1" outlineLevel="1">
      <c r="A10" s="266"/>
      <c r="B10" s="480" t="s">
        <v>799</v>
      </c>
      <c r="C10" s="481"/>
      <c r="D10" s="482"/>
      <c r="E10" s="483"/>
      <c r="F10" s="483"/>
      <c r="G10" s="268"/>
      <c r="H10" s="326"/>
    </row>
    <row r="11" ht="34.5" customHeight="1" outlineLevel="1">
      <c r="A11" s="129">
        <v>1.0</v>
      </c>
      <c r="B11" s="149" t="s">
        <v>800</v>
      </c>
      <c r="C11" s="131" t="s">
        <v>15</v>
      </c>
      <c r="D11" s="484"/>
      <c r="E11" s="187" t="s">
        <v>90</v>
      </c>
      <c r="F11" s="485" t="s">
        <v>28</v>
      </c>
      <c r="G11" s="66"/>
      <c r="H11" s="339"/>
    </row>
    <row r="12" ht="33.0" customHeight="1" outlineLevel="1">
      <c r="A12" s="129">
        <f>A11+1</f>
        <v>2</v>
      </c>
      <c r="B12" s="149" t="s">
        <v>801</v>
      </c>
      <c r="C12" s="131" t="s">
        <v>15</v>
      </c>
      <c r="D12" s="486" t="s">
        <v>802</v>
      </c>
      <c r="E12" s="187" t="s">
        <v>90</v>
      </c>
      <c r="F12" s="485" t="s">
        <v>28</v>
      </c>
      <c r="G12" s="66"/>
      <c r="H12" s="216" t="s">
        <v>803</v>
      </c>
    </row>
    <row r="13" ht="36.75" customHeight="1" outlineLevel="1">
      <c r="A13" s="129">
        <f t="shared" ref="A13:A16" si="1">A12+1</f>
        <v>3</v>
      </c>
      <c r="B13" s="149" t="s">
        <v>804</v>
      </c>
      <c r="C13" s="131" t="s">
        <v>15</v>
      </c>
      <c r="D13" s="486" t="s">
        <v>805</v>
      </c>
      <c r="E13" s="187" t="s">
        <v>90</v>
      </c>
      <c r="F13" s="485" t="s">
        <v>28</v>
      </c>
      <c r="G13" s="66"/>
      <c r="H13" s="216" t="s">
        <v>803</v>
      </c>
    </row>
    <row r="14" ht="48.0" customHeight="1" outlineLevel="1">
      <c r="A14" s="129">
        <f t="shared" si="1"/>
        <v>4</v>
      </c>
      <c r="B14" s="149" t="s">
        <v>806</v>
      </c>
      <c r="C14" s="131" t="s">
        <v>89</v>
      </c>
      <c r="D14" s="487" t="s">
        <v>807</v>
      </c>
      <c r="E14" s="187" t="s">
        <v>90</v>
      </c>
      <c r="F14" s="485" t="s">
        <v>28</v>
      </c>
      <c r="G14" s="66"/>
      <c r="H14" s="339"/>
    </row>
    <row r="15" outlineLevel="1">
      <c r="A15" s="129">
        <f t="shared" si="1"/>
        <v>5</v>
      </c>
      <c r="B15" s="203" t="s">
        <v>808</v>
      </c>
      <c r="C15" s="131" t="s">
        <v>15</v>
      </c>
      <c r="D15" s="484"/>
      <c r="E15" s="488" t="s">
        <v>88</v>
      </c>
      <c r="F15" s="488" t="s">
        <v>319</v>
      </c>
      <c r="G15" s="66"/>
      <c r="H15" s="339"/>
    </row>
    <row r="16" outlineLevel="1">
      <c r="A16" s="129">
        <f t="shared" si="1"/>
        <v>6</v>
      </c>
      <c r="B16" s="231" t="s">
        <v>809</v>
      </c>
      <c r="C16" s="131" t="s">
        <v>89</v>
      </c>
      <c r="D16" s="487" t="s">
        <v>810</v>
      </c>
      <c r="E16" s="488" t="s">
        <v>88</v>
      </c>
      <c r="F16" s="488" t="s">
        <v>811</v>
      </c>
      <c r="G16" s="66"/>
      <c r="H16" s="339"/>
    </row>
    <row r="17" outlineLevel="1">
      <c r="A17" s="266"/>
      <c r="B17" s="489" t="s">
        <v>812</v>
      </c>
      <c r="C17" s="286"/>
      <c r="D17" s="482"/>
      <c r="E17" s="490"/>
      <c r="F17" s="491"/>
      <c r="G17" s="268"/>
      <c r="H17" s="269"/>
    </row>
    <row r="18" outlineLevel="1">
      <c r="A18" s="129">
        <f>A16+1</f>
        <v>7</v>
      </c>
      <c r="B18" s="203" t="s">
        <v>813</v>
      </c>
      <c r="C18" s="131" t="s">
        <v>15</v>
      </c>
      <c r="D18" s="484"/>
      <c r="E18" s="488" t="s">
        <v>88</v>
      </c>
      <c r="F18" s="488" t="s">
        <v>814</v>
      </c>
      <c r="G18" s="66"/>
      <c r="H18" s="152"/>
    </row>
    <row r="19" outlineLevel="1">
      <c r="A19" s="129">
        <f t="shared" ref="A19:A23" si="2">A18+1</f>
        <v>8</v>
      </c>
      <c r="B19" s="203" t="s">
        <v>815</v>
      </c>
      <c r="C19" s="131" t="s">
        <v>15</v>
      </c>
      <c r="D19" s="484"/>
      <c r="E19" s="488" t="s">
        <v>88</v>
      </c>
      <c r="F19" s="488" t="s">
        <v>814</v>
      </c>
      <c r="G19" s="66"/>
      <c r="H19" s="152"/>
    </row>
    <row r="20" outlineLevel="1">
      <c r="A20" s="129">
        <f t="shared" si="2"/>
        <v>9</v>
      </c>
      <c r="B20" s="492" t="s">
        <v>816</v>
      </c>
      <c r="C20" s="131" t="s">
        <v>89</v>
      </c>
      <c r="D20" s="487" t="s">
        <v>817</v>
      </c>
      <c r="E20" s="488" t="s">
        <v>88</v>
      </c>
      <c r="F20" s="488" t="s">
        <v>319</v>
      </c>
      <c r="G20" s="66"/>
      <c r="H20" s="152" t="s">
        <v>818</v>
      </c>
    </row>
    <row r="21" ht="29.25" customHeight="1" outlineLevel="1">
      <c r="A21" s="129">
        <f t="shared" si="2"/>
        <v>10</v>
      </c>
      <c r="B21" s="315" t="s">
        <v>819</v>
      </c>
      <c r="C21" s="131" t="s">
        <v>15</v>
      </c>
      <c r="D21" s="484"/>
      <c r="E21" s="488" t="s">
        <v>88</v>
      </c>
      <c r="F21" s="488" t="s">
        <v>820</v>
      </c>
      <c r="G21" s="66"/>
      <c r="H21" s="175"/>
    </row>
    <row r="22" ht="44.25" customHeight="1" outlineLevel="1">
      <c r="A22" s="129">
        <f t="shared" si="2"/>
        <v>11</v>
      </c>
      <c r="B22" s="315" t="s">
        <v>821</v>
      </c>
      <c r="C22" s="131" t="s">
        <v>89</v>
      </c>
      <c r="D22" s="487" t="s">
        <v>822</v>
      </c>
      <c r="E22" s="488" t="s">
        <v>88</v>
      </c>
      <c r="F22" s="488" t="s">
        <v>820</v>
      </c>
      <c r="G22" s="66"/>
      <c r="H22" s="175"/>
    </row>
    <row r="23" outlineLevel="1">
      <c r="A23" s="129">
        <f t="shared" si="2"/>
        <v>12</v>
      </c>
      <c r="B23" s="493" t="s">
        <v>823</v>
      </c>
      <c r="C23" s="131" t="s">
        <v>15</v>
      </c>
      <c r="D23" s="484"/>
      <c r="E23" s="488" t="s">
        <v>88</v>
      </c>
      <c r="F23" s="488" t="s">
        <v>319</v>
      </c>
      <c r="G23" s="66"/>
      <c r="H23" s="175" t="s">
        <v>824</v>
      </c>
    </row>
    <row r="24" outlineLevel="1">
      <c r="A24" s="129">
        <f>A23+1</f>
        <v>13</v>
      </c>
      <c r="B24" s="203" t="s">
        <v>825</v>
      </c>
      <c r="C24" s="61" t="s">
        <v>15</v>
      </c>
      <c r="D24" s="484"/>
      <c r="E24" s="494" t="s">
        <v>88</v>
      </c>
      <c r="F24" s="495" t="s">
        <v>826</v>
      </c>
      <c r="G24" s="66"/>
      <c r="H24" s="496" t="s">
        <v>827</v>
      </c>
    </row>
    <row r="25" outlineLevel="1">
      <c r="A25" s="129">
        <f t="shared" ref="A25:A30" si="3">A24+1</f>
        <v>14</v>
      </c>
      <c r="B25" s="203" t="s">
        <v>828</v>
      </c>
      <c r="C25" s="131" t="s">
        <v>15</v>
      </c>
      <c r="D25" s="484"/>
      <c r="E25" s="494" t="s">
        <v>88</v>
      </c>
      <c r="F25" s="495" t="s">
        <v>826</v>
      </c>
      <c r="G25" s="66"/>
      <c r="H25" s="216"/>
    </row>
    <row r="26" outlineLevel="1">
      <c r="A26" s="129">
        <f t="shared" si="3"/>
        <v>15</v>
      </c>
      <c r="B26" s="60" t="s">
        <v>829</v>
      </c>
      <c r="C26" s="131" t="s">
        <v>15</v>
      </c>
      <c r="D26" s="484"/>
      <c r="E26" s="187" t="s">
        <v>90</v>
      </c>
      <c r="F26" s="187" t="s">
        <v>830</v>
      </c>
      <c r="G26" s="66"/>
      <c r="H26" s="339"/>
    </row>
    <row r="27" ht="94.5" customHeight="1" outlineLevel="1">
      <c r="A27" s="129">
        <f t="shared" si="3"/>
        <v>16</v>
      </c>
      <c r="B27" s="203" t="s">
        <v>831</v>
      </c>
      <c r="C27" s="131" t="s">
        <v>15</v>
      </c>
      <c r="D27" s="487" t="s">
        <v>832</v>
      </c>
      <c r="E27" s="488" t="s">
        <v>88</v>
      </c>
      <c r="F27" s="488" t="s">
        <v>833</v>
      </c>
      <c r="G27" s="66"/>
      <c r="H27" s="497" t="s">
        <v>834</v>
      </c>
    </row>
    <row r="28" ht="45.0" customHeight="1" outlineLevel="1">
      <c r="A28" s="129">
        <f t="shared" si="3"/>
        <v>17</v>
      </c>
      <c r="B28" s="203" t="s">
        <v>835</v>
      </c>
      <c r="C28" s="131" t="s">
        <v>15</v>
      </c>
      <c r="D28" s="487" t="s">
        <v>836</v>
      </c>
      <c r="E28" s="488" t="s">
        <v>88</v>
      </c>
      <c r="F28" s="498" t="s">
        <v>837</v>
      </c>
      <c r="G28" s="66"/>
      <c r="H28" s="497"/>
    </row>
    <row r="29" ht="45.0" customHeight="1" outlineLevel="1">
      <c r="A29" s="129">
        <f t="shared" si="3"/>
        <v>18</v>
      </c>
      <c r="B29" s="499" t="s">
        <v>838</v>
      </c>
      <c r="C29" s="500" t="s">
        <v>15</v>
      </c>
      <c r="D29" s="484"/>
      <c r="E29" s="501" t="s">
        <v>88</v>
      </c>
      <c r="F29" s="502" t="s">
        <v>839</v>
      </c>
      <c r="G29" s="66"/>
      <c r="H29" s="497"/>
    </row>
    <row r="30" ht="45.0" customHeight="1" outlineLevel="1">
      <c r="A30" s="129">
        <f t="shared" si="3"/>
        <v>19</v>
      </c>
      <c r="B30" s="503" t="s">
        <v>840</v>
      </c>
      <c r="C30" s="500" t="s">
        <v>15</v>
      </c>
      <c r="D30" s="484"/>
      <c r="E30" s="504" t="s">
        <v>88</v>
      </c>
      <c r="F30" s="505" t="s">
        <v>841</v>
      </c>
      <c r="G30" s="66"/>
      <c r="H30" s="497"/>
    </row>
    <row r="31" outlineLevel="1">
      <c r="A31" s="266"/>
      <c r="B31" s="489" t="s">
        <v>842</v>
      </c>
      <c r="C31" s="482"/>
      <c r="D31" s="482"/>
      <c r="E31" s="506"/>
      <c r="F31" s="482"/>
      <c r="G31" s="268"/>
      <c r="H31" s="329"/>
    </row>
    <row r="32" outlineLevel="1">
      <c r="A32" s="129">
        <f>A30+1</f>
        <v>20</v>
      </c>
      <c r="B32" s="203" t="s">
        <v>843</v>
      </c>
      <c r="C32" s="131" t="s">
        <v>91</v>
      </c>
      <c r="D32" s="484"/>
      <c r="E32" s="488" t="s">
        <v>88</v>
      </c>
      <c r="F32" s="488" t="s">
        <v>844</v>
      </c>
      <c r="G32" s="66"/>
      <c r="H32" s="216"/>
    </row>
    <row r="33" outlineLevel="1">
      <c r="A33" s="129">
        <f t="shared" ref="A33:A34" si="4">A32+1</f>
        <v>21</v>
      </c>
      <c r="B33" s="203" t="s">
        <v>845</v>
      </c>
      <c r="C33" s="131" t="s">
        <v>91</v>
      </c>
      <c r="D33" s="484"/>
      <c r="E33" s="488" t="s">
        <v>88</v>
      </c>
      <c r="F33" s="488" t="s">
        <v>844</v>
      </c>
      <c r="G33" s="66"/>
      <c r="H33" s="216"/>
    </row>
    <row r="34" outlineLevel="1">
      <c r="A34" s="129">
        <f t="shared" si="4"/>
        <v>22</v>
      </c>
      <c r="B34" s="203" t="s">
        <v>846</v>
      </c>
      <c r="C34" s="131" t="s">
        <v>91</v>
      </c>
      <c r="D34" s="484"/>
      <c r="E34" s="488" t="s">
        <v>88</v>
      </c>
      <c r="F34" s="488" t="s">
        <v>844</v>
      </c>
      <c r="G34" s="66"/>
      <c r="H34" s="216"/>
    </row>
    <row r="35" outlineLevel="1">
      <c r="A35" s="302"/>
      <c r="B35" s="267" t="s">
        <v>847</v>
      </c>
      <c r="C35" s="507" t="s">
        <v>90</v>
      </c>
      <c r="D35" s="508"/>
      <c r="E35" s="306"/>
      <c r="F35" s="509"/>
      <c r="G35" s="304"/>
      <c r="H35" s="409"/>
    </row>
    <row r="36" outlineLevel="1">
      <c r="A36" s="62">
        <f>A34+1</f>
        <v>23</v>
      </c>
      <c r="B36" s="203" t="s">
        <v>848</v>
      </c>
      <c r="C36" s="131" t="s">
        <v>90</v>
      </c>
      <c r="D36" s="484"/>
      <c r="E36" s="187" t="s">
        <v>90</v>
      </c>
      <c r="F36" s="187" t="s">
        <v>849</v>
      </c>
      <c r="G36" s="66"/>
      <c r="H36" s="216"/>
    </row>
    <row r="37" outlineLevel="1">
      <c r="A37" s="62">
        <f>A36+1</f>
        <v>24</v>
      </c>
      <c r="B37" s="203" t="s">
        <v>850</v>
      </c>
      <c r="C37" s="131" t="s">
        <v>91</v>
      </c>
      <c r="D37" s="484"/>
      <c r="E37" s="187" t="s">
        <v>90</v>
      </c>
      <c r="F37" s="187" t="s">
        <v>849</v>
      </c>
      <c r="G37" s="66"/>
      <c r="H37" s="216"/>
    </row>
    <row r="38" outlineLevel="1">
      <c r="A38" s="286"/>
      <c r="B38" s="489" t="s">
        <v>851</v>
      </c>
      <c r="C38" s="482"/>
      <c r="D38" s="482"/>
      <c r="E38" s="490"/>
      <c r="F38" s="491"/>
      <c r="G38" s="268"/>
      <c r="H38" s="329"/>
    </row>
    <row r="39" outlineLevel="1">
      <c r="A39" s="62">
        <f>A37+1</f>
        <v>25</v>
      </c>
      <c r="B39" s="60" t="s">
        <v>852</v>
      </c>
      <c r="C39" s="131" t="s">
        <v>91</v>
      </c>
      <c r="D39" s="484"/>
      <c r="E39" s="488" t="s">
        <v>88</v>
      </c>
      <c r="F39" s="510" t="s">
        <v>853</v>
      </c>
      <c r="G39" s="66"/>
      <c r="H39" s="216" t="s">
        <v>854</v>
      </c>
    </row>
    <row r="40" ht="92.25" customHeight="1" outlineLevel="1">
      <c r="A40" s="62">
        <f t="shared" ref="A40:A47" si="5">A39+1</f>
        <v>26</v>
      </c>
      <c r="B40" s="60" t="s">
        <v>855</v>
      </c>
      <c r="C40" s="131" t="s">
        <v>16</v>
      </c>
      <c r="D40" s="487" t="s">
        <v>856</v>
      </c>
      <c r="E40" s="488" t="s">
        <v>88</v>
      </c>
      <c r="F40" s="510" t="s">
        <v>857</v>
      </c>
      <c r="G40" s="60" t="s">
        <v>858</v>
      </c>
      <c r="H40" s="216" t="s">
        <v>854</v>
      </c>
    </row>
    <row r="41" outlineLevel="1">
      <c r="A41" s="61">
        <f t="shared" si="5"/>
        <v>27</v>
      </c>
      <c r="B41" s="60" t="s">
        <v>859</v>
      </c>
      <c r="C41" s="131" t="s">
        <v>16</v>
      </c>
      <c r="D41" s="487" t="s">
        <v>860</v>
      </c>
      <c r="E41" s="488" t="s">
        <v>88</v>
      </c>
      <c r="F41" s="510" t="s">
        <v>861</v>
      </c>
      <c r="G41" s="60" t="s">
        <v>858</v>
      </c>
      <c r="H41" s="216" t="s">
        <v>854</v>
      </c>
    </row>
    <row r="42" outlineLevel="1">
      <c r="A42" s="62">
        <f t="shared" si="5"/>
        <v>28</v>
      </c>
      <c r="B42" s="60" t="s">
        <v>862</v>
      </c>
      <c r="C42" s="131" t="s">
        <v>15</v>
      </c>
      <c r="D42" s="484"/>
      <c r="E42" s="187" t="s">
        <v>90</v>
      </c>
      <c r="F42" s="103" t="s">
        <v>863</v>
      </c>
      <c r="G42" s="66"/>
      <c r="H42" s="216"/>
    </row>
    <row r="43" ht="92.25" customHeight="1" outlineLevel="1">
      <c r="A43" s="62">
        <f t="shared" si="5"/>
        <v>29</v>
      </c>
      <c r="B43" s="412" t="s">
        <v>864</v>
      </c>
      <c r="C43" s="131" t="s">
        <v>15</v>
      </c>
      <c r="D43" s="484"/>
      <c r="E43" s="488" t="s">
        <v>88</v>
      </c>
      <c r="F43" s="488" t="s">
        <v>865</v>
      </c>
      <c r="G43" s="60"/>
      <c r="H43" s="60"/>
    </row>
    <row r="44" ht="92.25" customHeight="1" outlineLevel="1">
      <c r="A44" s="62">
        <f t="shared" si="5"/>
        <v>30</v>
      </c>
      <c r="B44" s="412" t="s">
        <v>866</v>
      </c>
      <c r="C44" s="131" t="s">
        <v>15</v>
      </c>
      <c r="D44" s="484"/>
      <c r="E44" s="488" t="s">
        <v>88</v>
      </c>
      <c r="F44" s="511" t="s">
        <v>867</v>
      </c>
      <c r="G44" s="60"/>
      <c r="H44" s="60"/>
    </row>
    <row r="45" outlineLevel="1">
      <c r="A45" s="62">
        <f t="shared" si="5"/>
        <v>31</v>
      </c>
      <c r="B45" s="412" t="s">
        <v>868</v>
      </c>
      <c r="C45" s="131" t="s">
        <v>91</v>
      </c>
      <c r="D45" s="484"/>
      <c r="E45" s="488" t="s">
        <v>88</v>
      </c>
      <c r="F45" s="511" t="s">
        <v>867</v>
      </c>
      <c r="G45" s="60"/>
      <c r="H45" s="60"/>
    </row>
    <row r="46" outlineLevel="1">
      <c r="A46" s="62">
        <f t="shared" si="5"/>
        <v>32</v>
      </c>
      <c r="B46" s="512" t="s">
        <v>869</v>
      </c>
      <c r="C46" s="131" t="s">
        <v>15</v>
      </c>
      <c r="D46" s="484"/>
      <c r="E46" s="488" t="s">
        <v>88</v>
      </c>
      <c r="F46" s="488" t="s">
        <v>870</v>
      </c>
      <c r="G46" s="66"/>
      <c r="H46" s="216"/>
    </row>
    <row r="47" outlineLevel="1">
      <c r="A47" s="62">
        <f t="shared" si="5"/>
        <v>33</v>
      </c>
      <c r="B47" s="231" t="s">
        <v>871</v>
      </c>
      <c r="C47" s="131" t="s">
        <v>16</v>
      </c>
      <c r="D47" s="487" t="s">
        <v>872</v>
      </c>
      <c r="E47" s="185" t="s">
        <v>39</v>
      </c>
      <c r="F47" s="461" t="s">
        <v>39</v>
      </c>
      <c r="G47" s="412" t="s">
        <v>873</v>
      </c>
      <c r="H47" s="216" t="s">
        <v>874</v>
      </c>
    </row>
    <row r="48" outlineLevel="1">
      <c r="A48" s="266"/>
      <c r="B48" s="489" t="s">
        <v>875</v>
      </c>
      <c r="C48" s="482"/>
      <c r="D48" s="482"/>
      <c r="E48" s="490"/>
      <c r="F48" s="490"/>
      <c r="G48" s="268"/>
      <c r="H48" s="326"/>
    </row>
    <row r="49" outlineLevel="1">
      <c r="A49" s="129">
        <f>A47+1</f>
        <v>34</v>
      </c>
      <c r="B49" s="203" t="s">
        <v>876</v>
      </c>
      <c r="C49" s="131" t="s">
        <v>15</v>
      </c>
      <c r="D49" s="484"/>
      <c r="E49" s="488" t="s">
        <v>88</v>
      </c>
      <c r="F49" s="488" t="s">
        <v>877</v>
      </c>
      <c r="G49" s="66"/>
      <c r="H49" s="339"/>
    </row>
    <row r="50" outlineLevel="1">
      <c r="A50" s="129">
        <f t="shared" ref="A50:A52" si="6">A49+1</f>
        <v>35</v>
      </c>
      <c r="B50" s="203" t="s">
        <v>878</v>
      </c>
      <c r="C50" s="131" t="s">
        <v>15</v>
      </c>
      <c r="D50" s="484"/>
      <c r="E50" s="488" t="s">
        <v>88</v>
      </c>
      <c r="F50" s="488" t="s">
        <v>877</v>
      </c>
      <c r="G50" s="66"/>
      <c r="H50" s="216"/>
    </row>
    <row r="51" outlineLevel="1">
      <c r="A51" s="129">
        <f t="shared" si="6"/>
        <v>36</v>
      </c>
      <c r="B51" s="203" t="s">
        <v>879</v>
      </c>
      <c r="C51" s="131" t="s">
        <v>15</v>
      </c>
      <c r="D51" s="484"/>
      <c r="E51" s="488" t="s">
        <v>88</v>
      </c>
      <c r="F51" s="488" t="s">
        <v>877</v>
      </c>
      <c r="G51" s="66"/>
      <c r="H51" s="339"/>
    </row>
    <row r="52" outlineLevel="1">
      <c r="A52" s="129">
        <f t="shared" si="6"/>
        <v>37</v>
      </c>
      <c r="B52" s="203" t="s">
        <v>880</v>
      </c>
      <c r="C52" s="131" t="s">
        <v>15</v>
      </c>
      <c r="D52" s="484"/>
      <c r="E52" s="488" t="s">
        <v>88</v>
      </c>
      <c r="F52" s="488" t="s">
        <v>877</v>
      </c>
      <c r="G52" s="66"/>
      <c r="H52" s="339"/>
    </row>
    <row r="53" ht="15.0" customHeight="1">
      <c r="A53" s="120"/>
      <c r="B53" s="513" t="s">
        <v>881</v>
      </c>
      <c r="C53" s="120"/>
      <c r="D53" s="514"/>
      <c r="E53" s="515"/>
      <c r="F53" s="516"/>
      <c r="G53" s="262"/>
      <c r="H53" s="517"/>
    </row>
    <row r="54" ht="15.0" customHeight="1" outlineLevel="1">
      <c r="A54" s="129"/>
      <c r="B54" s="518" t="s">
        <v>882</v>
      </c>
      <c r="C54" s="231"/>
      <c r="D54" s="484"/>
      <c r="E54" s="519"/>
      <c r="F54" s="519"/>
      <c r="G54" s="66"/>
      <c r="H54" s="339"/>
    </row>
    <row r="55" ht="34.5" customHeight="1" outlineLevel="1">
      <c r="A55" s="129">
        <f>A52+1</f>
        <v>38</v>
      </c>
      <c r="B55" s="192" t="s">
        <v>883</v>
      </c>
      <c r="C55" s="131" t="s">
        <v>15</v>
      </c>
      <c r="D55" s="484"/>
      <c r="E55" s="172" t="s">
        <v>39</v>
      </c>
      <c r="F55" s="488" t="s">
        <v>319</v>
      </c>
      <c r="G55" s="66"/>
      <c r="H55" s="216" t="s">
        <v>884</v>
      </c>
    </row>
    <row r="56" ht="97.5" customHeight="1" outlineLevel="1">
      <c r="A56" s="129">
        <f t="shared" ref="A56:A60" si="7">A55+1</f>
        <v>39</v>
      </c>
      <c r="B56" s="192" t="s">
        <v>885</v>
      </c>
      <c r="C56" s="131" t="s">
        <v>15</v>
      </c>
      <c r="D56" s="487" t="s">
        <v>886</v>
      </c>
      <c r="E56" s="172" t="s">
        <v>39</v>
      </c>
      <c r="F56" s="488" t="s">
        <v>319</v>
      </c>
      <c r="G56" s="60" t="s">
        <v>887</v>
      </c>
      <c r="H56" s="216" t="s">
        <v>884</v>
      </c>
    </row>
    <row r="57" ht="42.0" customHeight="1" outlineLevel="1">
      <c r="A57" s="62">
        <f t="shared" si="7"/>
        <v>40</v>
      </c>
      <c r="B57" s="192" t="s">
        <v>888</v>
      </c>
      <c r="C57" s="131" t="s">
        <v>15</v>
      </c>
      <c r="D57" s="484"/>
      <c r="E57" s="172" t="s">
        <v>39</v>
      </c>
      <c r="F57" s="488" t="s">
        <v>319</v>
      </c>
      <c r="G57" s="66"/>
      <c r="H57" s="216" t="s">
        <v>884</v>
      </c>
    </row>
    <row r="58" ht="41.25" customHeight="1" outlineLevel="1">
      <c r="A58" s="62">
        <f t="shared" si="7"/>
        <v>41</v>
      </c>
      <c r="B58" s="192" t="s">
        <v>889</v>
      </c>
      <c r="C58" s="131" t="s">
        <v>15</v>
      </c>
      <c r="D58" s="484"/>
      <c r="E58" s="172" t="s">
        <v>39</v>
      </c>
      <c r="F58" s="488" t="s">
        <v>319</v>
      </c>
      <c r="G58" s="66"/>
      <c r="H58" s="216"/>
    </row>
    <row r="59" outlineLevel="1">
      <c r="A59" s="62">
        <f t="shared" si="7"/>
        <v>42</v>
      </c>
      <c r="B59" s="520" t="s">
        <v>890</v>
      </c>
      <c r="C59" s="131" t="s">
        <v>91</v>
      </c>
      <c r="D59" s="484"/>
      <c r="E59" s="172" t="s">
        <v>39</v>
      </c>
      <c r="F59" s="172" t="s">
        <v>891</v>
      </c>
      <c r="G59" s="66"/>
      <c r="H59" s="216"/>
    </row>
    <row r="60" ht="73.5" customHeight="1" outlineLevel="1">
      <c r="A60" s="62">
        <f t="shared" si="7"/>
        <v>43</v>
      </c>
      <c r="B60" s="192" t="s">
        <v>892</v>
      </c>
      <c r="C60" s="131" t="s">
        <v>16</v>
      </c>
      <c r="D60" s="487" t="s">
        <v>893</v>
      </c>
      <c r="E60" s="172" t="s">
        <v>39</v>
      </c>
      <c r="F60" s="488" t="s">
        <v>319</v>
      </c>
      <c r="G60" s="60" t="s">
        <v>894</v>
      </c>
      <c r="H60" s="216" t="s">
        <v>884</v>
      </c>
    </row>
    <row r="61" ht="15.75" customHeight="1">
      <c r="A61" s="262"/>
      <c r="B61" s="349" t="s">
        <v>895</v>
      </c>
      <c r="C61" s="120"/>
      <c r="D61" s="514"/>
      <c r="E61" s="515"/>
      <c r="F61" s="516"/>
      <c r="G61" s="262"/>
      <c r="H61" s="517"/>
    </row>
    <row r="62" ht="15.75" customHeight="1" outlineLevel="1">
      <c r="A62" s="62"/>
      <c r="B62" s="521" t="s">
        <v>665</v>
      </c>
      <c r="C62" s="231"/>
      <c r="D62" s="484"/>
      <c r="E62" s="519"/>
      <c r="F62" s="519"/>
      <c r="G62" s="66"/>
      <c r="H62" s="339"/>
    </row>
    <row r="63" ht="75.0" customHeight="1" outlineLevel="1">
      <c r="A63" s="62">
        <f>A60+1</f>
        <v>44</v>
      </c>
      <c r="B63" s="192" t="s">
        <v>896</v>
      </c>
      <c r="C63" s="131" t="s">
        <v>16</v>
      </c>
      <c r="D63" s="487" t="s">
        <v>860</v>
      </c>
      <c r="E63" s="172" t="s">
        <v>39</v>
      </c>
      <c r="F63" s="488" t="s">
        <v>319</v>
      </c>
      <c r="G63" s="60" t="s">
        <v>897</v>
      </c>
      <c r="H63" s="216" t="s">
        <v>884</v>
      </c>
    </row>
    <row r="64" ht="35.25" customHeight="1" outlineLevel="1">
      <c r="A64" s="62">
        <f t="shared" ref="A64:A65" si="8">A63+1</f>
        <v>45</v>
      </c>
      <c r="B64" s="192" t="s">
        <v>898</v>
      </c>
      <c r="C64" s="131" t="s">
        <v>15</v>
      </c>
      <c r="D64" s="339"/>
      <c r="E64" s="488" t="s">
        <v>88</v>
      </c>
      <c r="F64" s="488" t="s">
        <v>899</v>
      </c>
      <c r="G64" s="66"/>
      <c r="H64" s="216"/>
    </row>
    <row r="65" ht="30.75" customHeight="1" outlineLevel="1">
      <c r="A65" s="62">
        <f t="shared" si="8"/>
        <v>46</v>
      </c>
      <c r="B65" s="192" t="s">
        <v>900</v>
      </c>
      <c r="C65" s="131" t="s">
        <v>15</v>
      </c>
      <c r="D65" s="522" t="s">
        <v>901</v>
      </c>
      <c r="E65" s="172" t="s">
        <v>39</v>
      </c>
      <c r="F65" s="488" t="s">
        <v>319</v>
      </c>
      <c r="G65" s="60" t="s">
        <v>902</v>
      </c>
      <c r="H65" s="216" t="s">
        <v>884</v>
      </c>
    </row>
    <row r="66" ht="34.5" customHeight="1" outlineLevel="1">
      <c r="A66" s="62">
        <f t="shared" ref="A66:A69" si="9">A65+1</f>
        <v>47</v>
      </c>
      <c r="B66" s="192" t="s">
        <v>903</v>
      </c>
      <c r="C66" s="131" t="s">
        <v>15</v>
      </c>
      <c r="D66" s="522" t="s">
        <v>901</v>
      </c>
      <c r="E66" s="172" t="s">
        <v>39</v>
      </c>
      <c r="F66" s="488" t="s">
        <v>319</v>
      </c>
      <c r="G66" s="60" t="s">
        <v>902</v>
      </c>
      <c r="H66" s="216" t="s">
        <v>884</v>
      </c>
    </row>
    <row r="67" ht="35.25" customHeight="1" outlineLevel="1">
      <c r="A67" s="62">
        <f t="shared" si="9"/>
        <v>48</v>
      </c>
      <c r="B67" s="192" t="s">
        <v>904</v>
      </c>
      <c r="C67" s="131" t="s">
        <v>15</v>
      </c>
      <c r="D67" s="522" t="s">
        <v>901</v>
      </c>
      <c r="E67" s="172" t="s">
        <v>39</v>
      </c>
      <c r="F67" s="488" t="s">
        <v>319</v>
      </c>
      <c r="G67" s="60" t="s">
        <v>902</v>
      </c>
      <c r="H67" s="216" t="s">
        <v>884</v>
      </c>
    </row>
    <row r="68" ht="66.75" customHeight="1" outlineLevel="1">
      <c r="A68" s="62">
        <f t="shared" si="9"/>
        <v>49</v>
      </c>
      <c r="B68" s="192" t="s">
        <v>905</v>
      </c>
      <c r="C68" s="131" t="s">
        <v>16</v>
      </c>
      <c r="D68" s="216" t="s">
        <v>906</v>
      </c>
      <c r="E68" s="172" t="s">
        <v>39</v>
      </c>
      <c r="F68" s="488" t="s">
        <v>319</v>
      </c>
      <c r="G68" s="60" t="s">
        <v>907</v>
      </c>
      <c r="H68" s="216" t="s">
        <v>884</v>
      </c>
    </row>
    <row r="69" ht="39.0" customHeight="1" outlineLevel="1">
      <c r="A69" s="62">
        <f t="shared" si="9"/>
        <v>50</v>
      </c>
      <c r="B69" s="192" t="s">
        <v>908</v>
      </c>
      <c r="C69" s="131" t="s">
        <v>15</v>
      </c>
      <c r="D69" s="339"/>
      <c r="E69" s="172" t="s">
        <v>39</v>
      </c>
      <c r="F69" s="173" t="s">
        <v>39</v>
      </c>
      <c r="G69" s="60" t="s">
        <v>909</v>
      </c>
      <c r="H69" s="216"/>
    </row>
    <row r="70" ht="15.75" customHeight="1">
      <c r="A70" s="262"/>
      <c r="B70" s="263" t="s">
        <v>910</v>
      </c>
      <c r="C70" s="264"/>
      <c r="D70" s="350"/>
      <c r="E70" s="310"/>
      <c r="F70" s="310"/>
      <c r="G70" s="264"/>
      <c r="H70" s="350"/>
    </row>
    <row r="71" ht="15.75" customHeight="1" outlineLevel="1">
      <c r="A71" s="62"/>
      <c r="B71" s="66"/>
      <c r="C71" s="66"/>
      <c r="D71" s="339"/>
      <c r="E71" s="523"/>
      <c r="F71" s="523"/>
      <c r="G71" s="66"/>
      <c r="H71" s="339"/>
    </row>
    <row r="72" ht="15.75" customHeight="1" outlineLevel="1">
      <c r="A72" s="62"/>
      <c r="B72" s="66"/>
      <c r="C72" s="66"/>
      <c r="D72" s="339"/>
      <c r="E72" s="523"/>
      <c r="F72" s="523"/>
      <c r="G72" s="66"/>
      <c r="H72" s="339"/>
    </row>
    <row r="73" ht="15.75" customHeight="1" outlineLevel="1">
      <c r="A73" s="62"/>
      <c r="B73" s="66"/>
      <c r="C73" s="66"/>
      <c r="D73" s="339"/>
      <c r="E73" s="523"/>
      <c r="F73" s="523"/>
      <c r="G73" s="66"/>
      <c r="H73" s="339"/>
    </row>
    <row r="74" ht="15.75" customHeight="1" outlineLevel="1">
      <c r="A74" s="62"/>
      <c r="B74" s="66"/>
      <c r="C74" s="66"/>
      <c r="D74" s="339"/>
      <c r="E74" s="523"/>
      <c r="F74" s="523"/>
      <c r="G74" s="66"/>
      <c r="H74" s="339"/>
    </row>
    <row r="75" ht="15.75" customHeight="1">
      <c r="A75" s="286"/>
      <c r="B75" s="316" t="s">
        <v>435</v>
      </c>
      <c r="C75" s="268"/>
      <c r="D75" s="326"/>
      <c r="E75" s="116"/>
      <c r="F75" s="117"/>
      <c r="G75" s="268"/>
      <c r="H75" s="326"/>
    </row>
  </sheetData>
  <autoFilter ref="$A$2:$H$75"/>
  <conditionalFormatting sqref="C11">
    <cfRule type="containsText" dxfId="5" priority="1" operator="containsText" text="МФР">
      <formula>NOT(ISERROR(SEARCH(("МФР"),(C11))))</formula>
    </cfRule>
  </conditionalFormatting>
  <conditionalFormatting sqref="C11">
    <cfRule type="containsText" dxfId="6" priority="2" operator="containsText" text="НЕ ПРИМЕНЯЕТСЯ">
      <formula>NOT(ISERROR(SEARCH(("НЕ ПРИМЕНЯЕТСЯ"),(C11))))</formula>
    </cfRule>
  </conditionalFormatting>
  <conditionalFormatting sqref="C11">
    <cfRule type="containsText" dxfId="0" priority="3" operator="containsText" text="ДА">
      <formula>NOT(ISERROR(SEARCH(("ДА"),(C11))))</formula>
    </cfRule>
  </conditionalFormatting>
  <conditionalFormatting sqref="C11">
    <cfRule type="containsText" dxfId="3" priority="4" operator="containsText" text="НЕТ">
      <formula>NOT(ISERROR(SEARCH(("НЕТ"),(C11))))</formula>
    </cfRule>
  </conditionalFormatting>
  <conditionalFormatting sqref="C11">
    <cfRule type="containsText" dxfId="4" priority="5" operator="containsText" text="???">
      <formula>NOT(ISERROR(SEARCH(("???"),(C11))))</formula>
    </cfRule>
  </conditionalFormatting>
  <conditionalFormatting sqref="C11:C12 C14">
    <cfRule type="containsText" dxfId="5" priority="6" operator="containsText" text="МФР">
      <formula>NOT(ISERROR(SEARCH(("МФР"),(C11))))</formula>
    </cfRule>
  </conditionalFormatting>
  <conditionalFormatting sqref="C11:C12 C14">
    <cfRule type="containsText" dxfId="6" priority="7" operator="containsText" text="НЕ ПРИМЕНЯЕТСЯ">
      <formula>NOT(ISERROR(SEARCH(("НЕ ПРИМЕНЯЕТСЯ"),(C11))))</formula>
    </cfRule>
  </conditionalFormatting>
  <conditionalFormatting sqref="C11:C12 C14">
    <cfRule type="containsText" dxfId="0" priority="8" operator="containsText" text="ДА">
      <formula>NOT(ISERROR(SEARCH(("ДА"),(C11))))</formula>
    </cfRule>
  </conditionalFormatting>
  <conditionalFormatting sqref="C11:C12 C14">
    <cfRule type="containsText" dxfId="3" priority="9" operator="containsText" text="НЕТ">
      <formula>NOT(ISERROR(SEARCH(("НЕТ"),(C11))))</formula>
    </cfRule>
  </conditionalFormatting>
  <conditionalFormatting sqref="C11:C12 C14">
    <cfRule type="containsText" dxfId="4" priority="10" operator="containsText" text="???">
      <formula>NOT(ISERROR(SEARCH(("???"),(C11))))</formula>
    </cfRule>
  </conditionalFormatting>
  <conditionalFormatting sqref="C12">
    <cfRule type="containsText" dxfId="5" priority="11" operator="containsText" text="МФР">
      <formula>NOT(ISERROR(SEARCH(("МФР"),(C12))))</formula>
    </cfRule>
  </conditionalFormatting>
  <conditionalFormatting sqref="C12">
    <cfRule type="containsText" dxfId="6" priority="12" operator="containsText" text="НЕ ПРИМЕНЯЕТСЯ">
      <formula>NOT(ISERROR(SEARCH(("НЕ ПРИМЕНЯЕТСЯ"),(C12))))</formula>
    </cfRule>
  </conditionalFormatting>
  <conditionalFormatting sqref="C12">
    <cfRule type="containsText" dxfId="0" priority="13" operator="containsText" text="ДА">
      <formula>NOT(ISERROR(SEARCH(("ДА"),(C12))))</formula>
    </cfRule>
  </conditionalFormatting>
  <conditionalFormatting sqref="C12">
    <cfRule type="containsText" dxfId="3" priority="14" operator="containsText" text="НЕТ">
      <formula>NOT(ISERROR(SEARCH(("НЕТ"),(C12))))</formula>
    </cfRule>
  </conditionalFormatting>
  <conditionalFormatting sqref="C12">
    <cfRule type="containsText" dxfId="4" priority="15" operator="containsText" text="???">
      <formula>NOT(ISERROR(SEARCH(("???"),(C12))))</formula>
    </cfRule>
  </conditionalFormatting>
  <conditionalFormatting sqref="C13">
    <cfRule type="containsText" dxfId="5" priority="16" operator="containsText" text="МФР">
      <formula>NOT(ISERROR(SEARCH(("МФР"),(C13))))</formula>
    </cfRule>
  </conditionalFormatting>
  <conditionalFormatting sqref="C13">
    <cfRule type="containsText" dxfId="6" priority="17" operator="containsText" text="НЕ ПРИМЕНЯЕТСЯ">
      <formula>NOT(ISERROR(SEARCH(("НЕ ПРИМЕНЯЕТСЯ"),(C13))))</formula>
    </cfRule>
  </conditionalFormatting>
  <conditionalFormatting sqref="C13">
    <cfRule type="containsText" dxfId="0" priority="18" operator="containsText" text="ДА">
      <formula>NOT(ISERROR(SEARCH(("ДА"),(C13))))</formula>
    </cfRule>
  </conditionalFormatting>
  <conditionalFormatting sqref="C13">
    <cfRule type="containsText" dxfId="3" priority="19" operator="containsText" text="НЕТ">
      <formula>NOT(ISERROR(SEARCH(("НЕТ"),(C13))))</formula>
    </cfRule>
  </conditionalFormatting>
  <conditionalFormatting sqref="C13">
    <cfRule type="containsText" dxfId="4" priority="20" operator="containsText" text="???">
      <formula>NOT(ISERROR(SEARCH(("???"),(C13))))</formula>
    </cfRule>
  </conditionalFormatting>
  <conditionalFormatting sqref="C14:C15">
    <cfRule type="containsText" dxfId="5" priority="21" operator="containsText" text="МФР">
      <formula>NOT(ISERROR(SEARCH(("МФР"),(C14))))</formula>
    </cfRule>
  </conditionalFormatting>
  <conditionalFormatting sqref="C14:C15">
    <cfRule type="containsText" dxfId="6" priority="22" operator="containsText" text="НЕ ПРИМЕНЯЕТСЯ">
      <formula>NOT(ISERROR(SEARCH(("НЕ ПРИМЕНЯЕТСЯ"),(C14))))</formula>
    </cfRule>
  </conditionalFormatting>
  <conditionalFormatting sqref="C14:C15">
    <cfRule type="containsText" dxfId="0" priority="23" operator="containsText" text="ДА">
      <formula>NOT(ISERROR(SEARCH(("ДА"),(C14))))</formula>
    </cfRule>
  </conditionalFormatting>
  <conditionalFormatting sqref="C14:C15">
    <cfRule type="containsText" dxfId="3" priority="24" operator="containsText" text="НЕТ">
      <formula>NOT(ISERROR(SEARCH(("НЕТ"),(C14))))</formula>
    </cfRule>
  </conditionalFormatting>
  <conditionalFormatting sqref="C14:C15">
    <cfRule type="containsText" dxfId="4" priority="25" operator="containsText" text="???">
      <formula>NOT(ISERROR(SEARCH(("???"),(C14))))</formula>
    </cfRule>
  </conditionalFormatting>
  <conditionalFormatting sqref="C16:C24">
    <cfRule type="containsText" dxfId="5" priority="26" operator="containsText" text="МФР">
      <formula>NOT(ISERROR(SEARCH(("МФР"),(C16))))</formula>
    </cfRule>
  </conditionalFormatting>
  <conditionalFormatting sqref="C16:C24">
    <cfRule type="containsText" dxfId="6" priority="27" operator="containsText" text="НЕ ПРИМЕНЯЕТСЯ">
      <formula>NOT(ISERROR(SEARCH(("НЕ ПРИМЕНЯЕТСЯ"),(C16))))</formula>
    </cfRule>
  </conditionalFormatting>
  <conditionalFormatting sqref="C16:C24">
    <cfRule type="containsText" dxfId="0" priority="28" operator="containsText" text="ДА">
      <formula>NOT(ISERROR(SEARCH(("ДА"),(C16))))</formula>
    </cfRule>
  </conditionalFormatting>
  <conditionalFormatting sqref="C16:C24">
    <cfRule type="containsText" dxfId="3" priority="29" operator="containsText" text="НЕТ">
      <formula>NOT(ISERROR(SEARCH(("НЕТ"),(C16))))</formula>
    </cfRule>
  </conditionalFormatting>
  <conditionalFormatting sqref="C16:C24">
    <cfRule type="containsText" dxfId="4" priority="30" operator="containsText" text="???">
      <formula>NOT(ISERROR(SEARCH(("???"),(C16))))</formula>
    </cfRule>
  </conditionalFormatting>
  <conditionalFormatting sqref="C21:C25 C32:C34 C47 C49:C52">
    <cfRule type="containsText" dxfId="5" priority="31" operator="containsText" text="МФР">
      <formula>NOT(ISERROR(SEARCH(("МФР"),(C21))))</formula>
    </cfRule>
  </conditionalFormatting>
  <conditionalFormatting sqref="C21:C25 C32:C34 C47 C49:C52">
    <cfRule type="containsText" dxfId="6" priority="32" operator="containsText" text="НЕ ПРИМЕНЯЕТСЯ">
      <formula>NOT(ISERROR(SEARCH(("НЕ ПРИМЕНЯЕТСЯ"),(C21))))</formula>
    </cfRule>
  </conditionalFormatting>
  <conditionalFormatting sqref="C21:C25 C32:C34 C47 C49:C52">
    <cfRule type="containsText" dxfId="0" priority="33" operator="containsText" text="ДА">
      <formula>NOT(ISERROR(SEARCH(("ДА"),(C21))))</formula>
    </cfRule>
  </conditionalFormatting>
  <conditionalFormatting sqref="C21:C25 C32:C34 C47 C49:C52">
    <cfRule type="containsText" dxfId="3" priority="34" operator="containsText" text="НЕТ">
      <formula>NOT(ISERROR(SEARCH(("НЕТ"),(C21))))</formula>
    </cfRule>
  </conditionalFormatting>
  <conditionalFormatting sqref="C21:C25 C32:C34 C47 C49:C52">
    <cfRule type="containsText" dxfId="4" priority="35" operator="containsText" text="???">
      <formula>NOT(ISERROR(SEARCH(("???"),(C21))))</formula>
    </cfRule>
  </conditionalFormatting>
  <conditionalFormatting sqref="C16 C18:C19 C49:C52">
    <cfRule type="containsText" dxfId="5" priority="36" operator="containsText" text="МФР">
      <formula>NOT(ISERROR(SEARCH(("МФР"),(C16))))</formula>
    </cfRule>
  </conditionalFormatting>
  <conditionalFormatting sqref="C16 C18:C19 C49:C52">
    <cfRule type="containsText" dxfId="6" priority="37" operator="containsText" text="НЕ ПРИМЕНЯЕТСЯ">
      <formula>NOT(ISERROR(SEARCH(("НЕ ПРИМЕНЯЕТСЯ"),(C16))))</formula>
    </cfRule>
  </conditionalFormatting>
  <conditionalFormatting sqref="C16 C18:C19 C49:C52">
    <cfRule type="containsText" dxfId="0" priority="38" operator="containsText" text="ДА">
      <formula>NOT(ISERROR(SEARCH(("ДА"),(C16))))</formula>
    </cfRule>
  </conditionalFormatting>
  <conditionalFormatting sqref="C16 C18:C19 C49:C52">
    <cfRule type="containsText" dxfId="3" priority="39" operator="containsText" text="НЕТ">
      <formula>NOT(ISERROR(SEARCH(("НЕТ"),(C16))))</formula>
    </cfRule>
  </conditionalFormatting>
  <conditionalFormatting sqref="C16 C18:C19 C49:C52">
    <cfRule type="containsText" dxfId="4" priority="40" operator="containsText" text="???">
      <formula>NOT(ISERROR(SEARCH(("???"),(C16))))</formula>
    </cfRule>
  </conditionalFormatting>
  <conditionalFormatting sqref="C42:C46">
    <cfRule type="containsText" dxfId="5" priority="41" operator="containsText" text="МФР">
      <formula>NOT(ISERROR(SEARCH(("МФР"),(C42))))</formula>
    </cfRule>
  </conditionalFormatting>
  <conditionalFormatting sqref="C42:C46">
    <cfRule type="containsText" dxfId="6" priority="42" operator="containsText" text="НЕ ПРИМЕНЯЕТСЯ">
      <formula>NOT(ISERROR(SEARCH(("НЕ ПРИМЕНЯЕТСЯ"),(C42))))</formula>
    </cfRule>
  </conditionalFormatting>
  <conditionalFormatting sqref="C42:C46">
    <cfRule type="containsText" dxfId="0" priority="43" operator="containsText" text="ДА">
      <formula>NOT(ISERROR(SEARCH(("ДА"),(C42))))</formula>
    </cfRule>
  </conditionalFormatting>
  <conditionalFormatting sqref="C42:C46">
    <cfRule type="containsText" dxfId="3" priority="44" operator="containsText" text="НЕТ">
      <formula>NOT(ISERROR(SEARCH(("НЕТ"),(C42))))</formula>
    </cfRule>
  </conditionalFormatting>
  <conditionalFormatting sqref="C42:C46">
    <cfRule type="containsText" dxfId="4" priority="45" operator="containsText" text="???">
      <formula>NOT(ISERROR(SEARCH(("???"),(C42))))</formula>
    </cfRule>
  </conditionalFormatting>
  <conditionalFormatting sqref="C26">
    <cfRule type="containsText" dxfId="5" priority="46" operator="containsText" text="МФР">
      <formula>NOT(ISERROR(SEARCH(("МФР"),(C26))))</formula>
    </cfRule>
  </conditionalFormatting>
  <conditionalFormatting sqref="C26">
    <cfRule type="containsText" dxfId="6" priority="47" operator="containsText" text="НЕ ПРИМЕНЯЕТСЯ">
      <formula>NOT(ISERROR(SEARCH(("НЕ ПРИМЕНЯЕТСЯ"),(C26))))</formula>
    </cfRule>
  </conditionalFormatting>
  <conditionalFormatting sqref="C26">
    <cfRule type="containsText" dxfId="0" priority="48" operator="containsText" text="ДА">
      <formula>NOT(ISERROR(SEARCH(("ДА"),(C26))))</formula>
    </cfRule>
  </conditionalFormatting>
  <conditionalFormatting sqref="C26">
    <cfRule type="containsText" dxfId="3" priority="49" operator="containsText" text="НЕТ">
      <formula>NOT(ISERROR(SEARCH(("НЕТ"),(C26))))</formula>
    </cfRule>
  </conditionalFormatting>
  <conditionalFormatting sqref="C26">
    <cfRule type="containsText" dxfId="4" priority="50" operator="containsText" text="???">
      <formula>NOT(ISERROR(SEARCH(("???"),(C26))))</formula>
    </cfRule>
  </conditionalFormatting>
  <conditionalFormatting sqref="C27:C30 C35:C37 C39:C46">
    <cfRule type="containsText" dxfId="5" priority="51" operator="containsText" text="МФР">
      <formula>NOT(ISERROR(SEARCH(("МФР"),(C27))))</formula>
    </cfRule>
  </conditionalFormatting>
  <conditionalFormatting sqref="C27:C30 C35:C37 C39:C46">
    <cfRule type="containsText" dxfId="6" priority="52" operator="containsText" text="НЕ ПРИМЕНЯЕТСЯ">
      <formula>NOT(ISERROR(SEARCH(("НЕ ПРИМЕНЯЕТСЯ"),(C27))))</formula>
    </cfRule>
  </conditionalFormatting>
  <conditionalFormatting sqref="C27:C30 C35:C37 C39:C46">
    <cfRule type="containsText" dxfId="0" priority="53" operator="containsText" text="ДА">
      <formula>NOT(ISERROR(SEARCH(("ДА"),(C27))))</formula>
    </cfRule>
  </conditionalFormatting>
  <conditionalFormatting sqref="C27:C30 C35:C37 C39:C46">
    <cfRule type="containsText" dxfId="3" priority="54" operator="containsText" text="НЕТ">
      <formula>NOT(ISERROR(SEARCH(("НЕТ"),(C27))))</formula>
    </cfRule>
  </conditionalFormatting>
  <conditionalFormatting sqref="C27:C30 C35:C37 C39:C46">
    <cfRule type="containsText" dxfId="4" priority="55" operator="containsText" text="???">
      <formula>NOT(ISERROR(SEARCH(("???"),(C27))))</formula>
    </cfRule>
  </conditionalFormatting>
  <conditionalFormatting sqref="C55">
    <cfRule type="containsText" dxfId="5" priority="56" operator="containsText" text="МФР">
      <formula>NOT(ISERROR(SEARCH(("МФР"),(C55))))</formula>
    </cfRule>
  </conditionalFormatting>
  <conditionalFormatting sqref="C55">
    <cfRule type="containsText" dxfId="6" priority="57" operator="containsText" text="НЕ ПРИМЕНЯЕТСЯ">
      <formula>NOT(ISERROR(SEARCH(("НЕ ПРИМЕНЯЕТСЯ"),(C55))))</formula>
    </cfRule>
  </conditionalFormatting>
  <conditionalFormatting sqref="C55">
    <cfRule type="containsText" dxfId="0" priority="58" operator="containsText" text="ДА">
      <formula>NOT(ISERROR(SEARCH(("ДА"),(C55))))</formula>
    </cfRule>
  </conditionalFormatting>
  <conditionalFormatting sqref="C55">
    <cfRule type="containsText" dxfId="3" priority="59" operator="containsText" text="НЕТ">
      <formula>NOT(ISERROR(SEARCH(("НЕТ"),(C55))))</formula>
    </cfRule>
  </conditionalFormatting>
  <conditionalFormatting sqref="C55">
    <cfRule type="containsText" dxfId="4" priority="60" operator="containsText" text="???">
      <formula>NOT(ISERROR(SEARCH(("???"),(C55))))</formula>
    </cfRule>
  </conditionalFormatting>
  <conditionalFormatting sqref="C56">
    <cfRule type="containsText" dxfId="5" priority="61" operator="containsText" text="МФР">
      <formula>NOT(ISERROR(SEARCH(("МФР"),(C56))))</formula>
    </cfRule>
  </conditionalFormatting>
  <conditionalFormatting sqref="C56">
    <cfRule type="containsText" dxfId="6" priority="62" operator="containsText" text="НЕ ПРИМЕНЯЕТСЯ">
      <formula>NOT(ISERROR(SEARCH(("НЕ ПРИМЕНЯЕТСЯ"),(C56))))</formula>
    </cfRule>
  </conditionalFormatting>
  <conditionalFormatting sqref="C56">
    <cfRule type="containsText" dxfId="0" priority="63" operator="containsText" text="ДА">
      <formula>NOT(ISERROR(SEARCH(("ДА"),(C56))))</formula>
    </cfRule>
  </conditionalFormatting>
  <conditionalFormatting sqref="C56">
    <cfRule type="containsText" dxfId="3" priority="64" operator="containsText" text="НЕТ">
      <formula>NOT(ISERROR(SEARCH(("НЕТ"),(C56))))</formula>
    </cfRule>
  </conditionalFormatting>
  <conditionalFormatting sqref="C56">
    <cfRule type="containsText" dxfId="4" priority="65" operator="containsText" text="???">
      <formula>NOT(ISERROR(SEARCH(("???"),(C56))))</formula>
    </cfRule>
  </conditionalFormatting>
  <conditionalFormatting sqref="C57">
    <cfRule type="containsText" dxfId="5" priority="66" operator="containsText" text="МФР">
      <formula>NOT(ISERROR(SEARCH(("МФР"),(C57))))</formula>
    </cfRule>
  </conditionalFormatting>
  <conditionalFormatting sqref="C57">
    <cfRule type="containsText" dxfId="6" priority="67" operator="containsText" text="НЕ ПРИМЕНЯЕТСЯ">
      <formula>NOT(ISERROR(SEARCH(("НЕ ПРИМЕНЯЕТСЯ"),(C57))))</formula>
    </cfRule>
  </conditionalFormatting>
  <conditionalFormatting sqref="C57">
    <cfRule type="containsText" dxfId="0" priority="68" operator="containsText" text="ДА">
      <formula>NOT(ISERROR(SEARCH(("ДА"),(C57))))</formula>
    </cfRule>
  </conditionalFormatting>
  <conditionalFormatting sqref="C57">
    <cfRule type="containsText" dxfId="3" priority="69" operator="containsText" text="НЕТ">
      <formula>NOT(ISERROR(SEARCH(("НЕТ"),(C57))))</formula>
    </cfRule>
  </conditionalFormatting>
  <conditionalFormatting sqref="C57">
    <cfRule type="containsText" dxfId="4" priority="70" operator="containsText" text="???">
      <formula>NOT(ISERROR(SEARCH(("???"),(C57))))</formula>
    </cfRule>
  </conditionalFormatting>
  <conditionalFormatting sqref="C58:C59">
    <cfRule type="containsText" dxfId="5" priority="71" operator="containsText" text="МФР">
      <formula>NOT(ISERROR(SEARCH(("МФР"),(C58))))</formula>
    </cfRule>
  </conditionalFormatting>
  <conditionalFormatting sqref="C58:C59">
    <cfRule type="containsText" dxfId="6" priority="72" operator="containsText" text="НЕ ПРИМЕНЯЕТСЯ">
      <formula>NOT(ISERROR(SEARCH(("НЕ ПРИМЕНЯЕТСЯ"),(C58))))</formula>
    </cfRule>
  </conditionalFormatting>
  <conditionalFormatting sqref="C58:C59">
    <cfRule type="containsText" dxfId="0" priority="73" operator="containsText" text="ДА">
      <formula>NOT(ISERROR(SEARCH(("ДА"),(C58))))</formula>
    </cfRule>
  </conditionalFormatting>
  <conditionalFormatting sqref="C58:C59">
    <cfRule type="containsText" dxfId="3" priority="74" operator="containsText" text="НЕТ">
      <formula>NOT(ISERROR(SEARCH(("НЕТ"),(C58))))</formula>
    </cfRule>
  </conditionalFormatting>
  <conditionalFormatting sqref="C58:C59">
    <cfRule type="containsText" dxfId="4" priority="75" operator="containsText" text="???">
      <formula>NOT(ISERROR(SEARCH(("???"),(C58))))</formula>
    </cfRule>
  </conditionalFormatting>
  <conditionalFormatting sqref="C59:C60">
    <cfRule type="containsText" dxfId="5" priority="76" operator="containsText" text="МФР">
      <formula>NOT(ISERROR(SEARCH(("МФР"),(C59))))</formula>
    </cfRule>
  </conditionalFormatting>
  <conditionalFormatting sqref="C59:C60">
    <cfRule type="containsText" dxfId="6" priority="77" operator="containsText" text="НЕ ПРИМЕНЯЕТСЯ">
      <formula>NOT(ISERROR(SEARCH(("НЕ ПРИМЕНЯЕТСЯ"),(C59))))</formula>
    </cfRule>
  </conditionalFormatting>
  <conditionalFormatting sqref="C59:C60">
    <cfRule type="containsText" dxfId="0" priority="78" operator="containsText" text="ДА">
      <formula>NOT(ISERROR(SEARCH(("ДА"),(C59))))</formula>
    </cfRule>
  </conditionalFormatting>
  <conditionalFormatting sqref="C59:C60">
    <cfRule type="containsText" dxfId="3" priority="79" operator="containsText" text="НЕТ">
      <formula>NOT(ISERROR(SEARCH(("НЕТ"),(C59))))</formula>
    </cfRule>
  </conditionalFormatting>
  <conditionalFormatting sqref="C59:C60">
    <cfRule type="containsText" dxfId="4" priority="80" operator="containsText" text="???">
      <formula>NOT(ISERROR(SEARCH(("???"),(C59))))</formula>
    </cfRule>
  </conditionalFormatting>
  <conditionalFormatting sqref="C63:C64">
    <cfRule type="containsText" dxfId="5" priority="81" operator="containsText" text="МФР">
      <formula>NOT(ISERROR(SEARCH(("МФР"),(C63))))</formula>
    </cfRule>
  </conditionalFormatting>
  <conditionalFormatting sqref="C63:C64">
    <cfRule type="containsText" dxfId="6" priority="82" operator="containsText" text="НЕ ПРИМЕНЯЕТСЯ">
      <formula>NOT(ISERROR(SEARCH(("НЕ ПРИМЕНЯЕТСЯ"),(C63))))</formula>
    </cfRule>
  </conditionalFormatting>
  <conditionalFormatting sqref="C63:C64">
    <cfRule type="containsText" dxfId="0" priority="83" operator="containsText" text="ДА">
      <formula>NOT(ISERROR(SEARCH(("ДА"),(C63))))</formula>
    </cfRule>
  </conditionalFormatting>
  <conditionalFormatting sqref="C63:C64">
    <cfRule type="containsText" dxfId="3" priority="84" operator="containsText" text="НЕТ">
      <formula>NOT(ISERROR(SEARCH(("НЕТ"),(C63))))</formula>
    </cfRule>
  </conditionalFormatting>
  <conditionalFormatting sqref="C63:C64">
    <cfRule type="containsText" dxfId="4" priority="85" operator="containsText" text="???">
      <formula>NOT(ISERROR(SEARCH(("???"),(C63))))</formula>
    </cfRule>
  </conditionalFormatting>
  <conditionalFormatting sqref="C64:C65">
    <cfRule type="containsText" dxfId="5" priority="86" operator="containsText" text="МФР">
      <formula>NOT(ISERROR(SEARCH(("МФР"),(C64))))</formula>
    </cfRule>
  </conditionalFormatting>
  <conditionalFormatting sqref="C64:C65">
    <cfRule type="containsText" dxfId="6" priority="87" operator="containsText" text="НЕ ПРИМЕНЯЕТСЯ">
      <formula>NOT(ISERROR(SEARCH(("НЕ ПРИМЕНЯЕТСЯ"),(C64))))</formula>
    </cfRule>
  </conditionalFormatting>
  <conditionalFormatting sqref="C64:C65">
    <cfRule type="containsText" dxfId="0" priority="88" operator="containsText" text="ДА">
      <formula>NOT(ISERROR(SEARCH(("ДА"),(C64))))</formula>
    </cfRule>
  </conditionalFormatting>
  <conditionalFormatting sqref="C64:C65">
    <cfRule type="containsText" dxfId="3" priority="89" operator="containsText" text="НЕТ">
      <formula>NOT(ISERROR(SEARCH(("НЕТ"),(C64))))</formula>
    </cfRule>
  </conditionalFormatting>
  <conditionalFormatting sqref="C64:C65">
    <cfRule type="containsText" dxfId="4" priority="90" operator="containsText" text="???">
      <formula>NOT(ISERROR(SEARCH(("???"),(C64))))</formula>
    </cfRule>
  </conditionalFormatting>
  <conditionalFormatting sqref="C66">
    <cfRule type="containsText" dxfId="5" priority="91" operator="containsText" text="МФР">
      <formula>NOT(ISERROR(SEARCH(("МФР"),(C66))))</formula>
    </cfRule>
  </conditionalFormatting>
  <conditionalFormatting sqref="C66">
    <cfRule type="containsText" dxfId="6" priority="92" operator="containsText" text="НЕ ПРИМЕНЯЕТСЯ">
      <formula>NOT(ISERROR(SEARCH(("НЕ ПРИМЕНЯЕТСЯ"),(C66))))</formula>
    </cfRule>
  </conditionalFormatting>
  <conditionalFormatting sqref="C66">
    <cfRule type="containsText" dxfId="0" priority="93" operator="containsText" text="ДА">
      <formula>NOT(ISERROR(SEARCH(("ДА"),(C66))))</formula>
    </cfRule>
  </conditionalFormatting>
  <conditionalFormatting sqref="C66">
    <cfRule type="containsText" dxfId="3" priority="94" operator="containsText" text="НЕТ">
      <formula>NOT(ISERROR(SEARCH(("НЕТ"),(C66))))</formula>
    </cfRule>
  </conditionalFormatting>
  <conditionalFormatting sqref="C66">
    <cfRule type="containsText" dxfId="4" priority="95" operator="containsText" text="???">
      <formula>NOT(ISERROR(SEARCH(("???"),(C66))))</formula>
    </cfRule>
  </conditionalFormatting>
  <conditionalFormatting sqref="C67">
    <cfRule type="containsText" dxfId="5" priority="96" operator="containsText" text="МФР">
      <formula>NOT(ISERROR(SEARCH(("МФР"),(C67))))</formula>
    </cfRule>
  </conditionalFormatting>
  <conditionalFormatting sqref="C67">
    <cfRule type="containsText" dxfId="6" priority="97" operator="containsText" text="НЕ ПРИМЕНЯЕТСЯ">
      <formula>NOT(ISERROR(SEARCH(("НЕ ПРИМЕНЯЕТСЯ"),(C67))))</formula>
    </cfRule>
  </conditionalFormatting>
  <conditionalFormatting sqref="C67">
    <cfRule type="containsText" dxfId="0" priority="98" operator="containsText" text="ДА">
      <formula>NOT(ISERROR(SEARCH(("ДА"),(C67))))</formula>
    </cfRule>
  </conditionalFormatting>
  <conditionalFormatting sqref="C67">
    <cfRule type="containsText" dxfId="3" priority="99" operator="containsText" text="НЕТ">
      <formula>NOT(ISERROR(SEARCH(("НЕТ"),(C67))))</formula>
    </cfRule>
  </conditionalFormatting>
  <conditionalFormatting sqref="C67">
    <cfRule type="containsText" dxfId="4" priority="100" operator="containsText" text="???">
      <formula>NOT(ISERROR(SEARCH(("???"),(C67))))</formula>
    </cfRule>
  </conditionalFormatting>
  <conditionalFormatting sqref="C68:C69">
    <cfRule type="containsText" dxfId="5" priority="101" operator="containsText" text="МФР">
      <formula>NOT(ISERROR(SEARCH(("МФР"),(C68))))</formula>
    </cfRule>
  </conditionalFormatting>
  <conditionalFormatting sqref="C68:C69">
    <cfRule type="containsText" dxfId="6" priority="102" operator="containsText" text="НЕ ПРИМЕНЯЕТСЯ">
      <formula>NOT(ISERROR(SEARCH(("НЕ ПРИМЕНЯЕТСЯ"),(C68))))</formula>
    </cfRule>
  </conditionalFormatting>
  <conditionalFormatting sqref="C68:C69">
    <cfRule type="containsText" dxfId="0" priority="103" operator="containsText" text="ДА">
      <formula>NOT(ISERROR(SEARCH(("ДА"),(C68))))</formula>
    </cfRule>
  </conditionalFormatting>
  <conditionalFormatting sqref="C68:C69">
    <cfRule type="containsText" dxfId="3" priority="104" operator="containsText" text="НЕТ">
      <formula>NOT(ISERROR(SEARCH(("НЕТ"),(C68))))</formula>
    </cfRule>
  </conditionalFormatting>
  <conditionalFormatting sqref="C68:C69">
    <cfRule type="containsText" dxfId="4" priority="105" operator="containsText" text="???">
      <formula>NOT(ISERROR(SEARCH(("???"),(C68))))</formula>
    </cfRule>
  </conditionalFormatting>
  <dataValidations>
    <dataValidation type="list" allowBlank="1" showErrorMessage="1" sqref="C11:C30 C32:C37 C39:C47 C49:C52 C55:C60 C63:C69">
      <formula1>'!'!$A$1:$A$6</formula1>
    </dataValidation>
  </dataValidations>
  <hyperlinks>
    <hyperlink display="ИТОГ" location="'ИТОГ'!A1" ref="B1"/>
    <hyperlink r:id="rId1" ref="F28"/>
  </hyperlinks>
  <printOptions/>
  <pageMargins bottom="0.75" footer="0.0" header="0.0" left="0.7" right="0.7" top="0.75"/>
  <pageSetup paperSize="9" orientation="portrait"/>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workbookViewId="0"/>
  </sheetViews>
  <sheetFormatPr customHeight="1" defaultColWidth="11.22" defaultRowHeight="15.0"/>
  <cols>
    <col customWidth="1" min="1" max="1" width="8.78"/>
    <col customWidth="1" hidden="1" min="2" max="6" width="2.0"/>
    <col customWidth="1" hidden="1" min="7" max="21" width="4.11"/>
    <col customWidth="1" min="22" max="26" width="6.78"/>
  </cols>
  <sheetData>
    <row r="1" ht="15.0" customHeight="1">
      <c r="A1" s="524" t="s">
        <v>15</v>
      </c>
    </row>
    <row r="2" ht="15.0" customHeight="1">
      <c r="A2" s="525" t="s">
        <v>16</v>
      </c>
    </row>
    <row r="3" ht="15.0" customHeight="1">
      <c r="A3" s="526" t="s">
        <v>89</v>
      </c>
    </row>
    <row r="4" ht="15.0" customHeight="1">
      <c r="A4" s="527" t="s">
        <v>91</v>
      </c>
    </row>
    <row r="5" ht="15.0" customHeight="1">
      <c r="A5" s="528" t="s">
        <v>90</v>
      </c>
      <c r="B5" s="529"/>
      <c r="C5" s="529"/>
      <c r="D5" s="529"/>
      <c r="E5" s="529"/>
      <c r="F5" s="529"/>
      <c r="G5" s="529"/>
      <c r="H5" s="529"/>
      <c r="I5" s="529"/>
      <c r="J5" s="529"/>
      <c r="K5" s="529"/>
      <c r="L5" s="529"/>
      <c r="M5" s="529"/>
      <c r="N5" s="529"/>
      <c r="O5" s="529"/>
      <c r="P5" s="529"/>
      <c r="Q5" s="529"/>
      <c r="R5" s="529"/>
      <c r="S5" s="529"/>
      <c r="T5" s="529"/>
      <c r="U5" s="529"/>
    </row>
    <row r="6" ht="15.0" customHeight="1">
      <c r="A6" s="530" t="s">
        <v>319</v>
      </c>
    </row>
    <row r="7" hidden="1"/>
    <row r="8" hidden="1"/>
    <row r="9" hidden="1"/>
    <row r="10" hidden="1"/>
    <row r="11" hidden="1"/>
    <row r="12" hidden="1"/>
    <row r="13" hidden="1"/>
    <row r="14" hidden="1"/>
    <row r="15" hidden="1"/>
    <row r="16" hidden="1"/>
    <row r="17" hidden="1"/>
    <row r="18" hidden="1"/>
    <row r="19" hidden="1"/>
    <row r="20" hidden="1"/>
    <row r="21" ht="15.75" customHeight="1"/>
    <row r="22" ht="15.75" hidden="1" customHeight="1"/>
    <row r="23" ht="15.75" hidden="1" customHeight="1"/>
    <row r="24" ht="15.75" hidden="1" customHeight="1"/>
    <row r="25" ht="15.75" hidden="1" customHeight="1"/>
    <row r="26" ht="15.75" hidden="1" customHeight="1"/>
    <row r="27" ht="15.75" hidden="1" customHeight="1"/>
    <row r="28" ht="15.75" hidden="1" customHeight="1"/>
    <row r="29" ht="15.75" hidden="1" customHeight="1"/>
    <row r="30" ht="15.75" hidden="1" customHeight="1"/>
    <row r="31" ht="15.75" hidden="1" customHeight="1"/>
    <row r="32"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