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63) 02-02_Офисный цент Матвеевский Парк-2026 — от Ивонин Илья\(05) УПРАВЛЕНИЕ ПРОЕКТОМ\"/>
    </mc:Choice>
  </mc:AlternateContent>
  <bookViews>
    <workbookView xWindow="0" yWindow="0" windowWidth="28800" windowHeight="12345" tabRatio="921" activeTab="1"/>
  </bookViews>
  <sheets>
    <sheet name="Форма расчета цены" sheetId="3" r:id="rId1"/>
    <sheet name="Оренбургская_17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inf2007" localSheetId="1">#REF!</definedName>
    <definedName name="_inf2007">#REF!</definedName>
    <definedName name="_inf2008" localSheetId="1">#REF!</definedName>
    <definedName name="_inf2008">#REF!</definedName>
    <definedName name="_inf2009" localSheetId="1">#REF!</definedName>
    <definedName name="_inf2009">#REF!</definedName>
    <definedName name="_inf2010" localSheetId="1">#REF!</definedName>
    <definedName name="_inf2010">#REF!</definedName>
    <definedName name="_inf2011" localSheetId="1">#REF!</definedName>
    <definedName name="_inf2011">#REF!</definedName>
    <definedName name="_inf2012" localSheetId="1">#REF!</definedName>
    <definedName name="_inf2012">#REF!</definedName>
    <definedName name="_inf2013" localSheetId="1">#REF!</definedName>
    <definedName name="_inf2013">#REF!</definedName>
    <definedName name="_inf2014" localSheetId="1">#REF!</definedName>
    <definedName name="_inf2014">#REF!</definedName>
    <definedName name="_inf2015" localSheetId="1">#REF!</definedName>
    <definedName name="_inf2015">#REF!</definedName>
    <definedName name="_KI2012" localSheetId="1">[1]Расчет!$H$47</definedName>
    <definedName name="_KI2012" localSheetId="0">[1]Расчет!$H$47</definedName>
    <definedName name="_KI2012">[2]Расчет!$H$47</definedName>
    <definedName name="_KI2013" localSheetId="1">[1]Расчет!$H$48</definedName>
    <definedName name="_KI2013" localSheetId="0">[1]Расчет!$H$48</definedName>
    <definedName name="_KI2013">[2]Расчет!$H$48</definedName>
    <definedName name="ColLastYearFB">[3]ФедД!$AH$17</definedName>
    <definedName name="ColLastYearFB1">[4]Управление!$AF$17</definedName>
    <definedName name="ColThisYearFB">[3]ФедД!$AG$17</definedName>
    <definedName name="KInfAvg" localSheetId="1">[1]Расчет!$H$38</definedName>
    <definedName name="KInfAvg" localSheetId="0">[1]Расчет!$H$38</definedName>
    <definedName name="KInfAvg">[2]Расчет!$H$38</definedName>
    <definedName name="KS" localSheetId="1">[1]РасчТЗ!$G$52</definedName>
    <definedName name="KS" localSheetId="0">[1]РасчТЗ!$G$52</definedName>
    <definedName name="KS">[2]РасчТЗ!$G$52</definedName>
    <definedName name="PeriodLastYearName">[3]ФедД!$AH$20</definedName>
    <definedName name="PeriodThisYearName">[3]ФедД!$AG$20</definedName>
    <definedName name="Sanalog" localSheetId="1">[1]Ввод!$D$54</definedName>
    <definedName name="Sanalog" localSheetId="0">[1]Ввод!$D$54</definedName>
    <definedName name="Sanalog">[2]Ввод!$D$54</definedName>
    <definedName name="short">[5]!short</definedName>
    <definedName name="title">'[6]Огл. Графиков'!$B$2:$B$31</definedName>
    <definedName name="Ак.р" localSheetId="1">[7]База!#REF!</definedName>
    <definedName name="Ак.р" localSheetId="0">[7]База!#REF!</definedName>
    <definedName name="Ак.р">[7]База!#REF!</definedName>
    <definedName name="вид_сметы">[8]база!$G$1:$G$65536</definedName>
    <definedName name="выдал">[8]база!$E$1:$E$65536</definedName>
    <definedName name="Вып_ОФ_с_пц">[6]рабочий!$Y$202:$AP$224</definedName>
    <definedName name="Вып_с_новых_ОФ">[6]рабочий!$Y$277:$AP$299</definedName>
    <definedName name="Выход">[9]Управление!$AF$20</definedName>
    <definedName name="График">"Диагр. 4"</definedName>
    <definedName name="Дефл_ц_пред_год">'[6]Текущие цены'!$AT$36:$BK$58</definedName>
    <definedName name="Дефлятор_годовой">'[6]Текущие цены'!$Y$4:$AP$27</definedName>
    <definedName name="Дефлятор_цепной">'[6]Текущие цены'!$Y$36:$AP$58</definedName>
    <definedName name="заказчики">[8]база!$A$1:$A$65536</definedName>
    <definedName name="Каб" localSheetId="1">[10]База!#REF!</definedName>
    <definedName name="Каб" localSheetId="0">[10]База!#REF!</definedName>
    <definedName name="Каб">[10]База!#REF!</definedName>
    <definedName name="КИнфПИР1" localSheetId="1">[1]ВводТЗ!$C$47</definedName>
    <definedName name="КИнфПИР1" localSheetId="0">[1]ВводТЗ!$C$47</definedName>
    <definedName name="КИнфПИР1">[2]ВводТЗ!$C$47</definedName>
    <definedName name="Коэф.ЗП" localSheetId="1">[1]ВводТЗ!$D$39</definedName>
    <definedName name="Коэф.ЗП" localSheetId="0">[1]ВводТЗ!$D$39</definedName>
    <definedName name="Коэф.ЗП">[2]ВводТЗ!$D$39</definedName>
    <definedName name="КфИнфПИР" localSheetId="1">[1]ВводТЗ!$C$46</definedName>
    <definedName name="КфИнфПИР" localSheetId="0">[1]ВводТЗ!$C$46</definedName>
    <definedName name="КфИнфПИР">[2]ВводТЗ!$C$46</definedName>
    <definedName name="КфИнфПИР_ПР" localSheetId="1">[1]ВводТЗ!$C$48</definedName>
    <definedName name="КфИнфПИР_ПР" localSheetId="0">[1]ВводТЗ!$C$48</definedName>
    <definedName name="КфИнфПИР_ПР">[2]ВводТЗ!$C$48</definedName>
    <definedName name="КфИнфТЗ" localSheetId="1">[1]ВводТЗ!$C$49</definedName>
    <definedName name="КфИнфТЗ" localSheetId="0">[1]ВводТЗ!$C$49</definedName>
    <definedName name="КфИнфТЗ">[2]ВводТЗ!$C$49</definedName>
    <definedName name="КфОб" localSheetId="1">[1]ВводТЗ!$C$45</definedName>
    <definedName name="КфОб" localSheetId="0">[1]ВводТЗ!$C$45</definedName>
    <definedName name="КфОб">[2]ВводТЗ!$C$45</definedName>
    <definedName name="новые_ОФ_2003">[6]рабочий!$F$305:$W$327</definedName>
    <definedName name="новые_ОФ_2004">[6]рабочий!$F$335:$W$357</definedName>
    <definedName name="новые_ОФ_а_всего">[6]рабочий!$F$767:$V$789</definedName>
    <definedName name="новые_ОФ_всего">[6]рабочий!$F$1331:$V$1353</definedName>
    <definedName name="новые_ОФ_п_всего">[6]рабочий!$F$1293:$V$1315</definedName>
    <definedName name="НормСКТЗ" localSheetId="1">[1]ВводТЗ!$C$53</definedName>
    <definedName name="НормСКТЗ" localSheetId="0">[1]ВводТЗ!$C$53</definedName>
    <definedName name="НормСКТЗ">[2]ВводТЗ!$C$53</definedName>
    <definedName name="_xlnm.Print_Area" localSheetId="1">Оренбургская_17!$B$1:$I$98</definedName>
    <definedName name="_xlnm.Print_Area" localSheetId="0">'Форма расчета цены'!$C$1:$E$33</definedName>
    <definedName name="ограда" localSheetId="1">[11]База!#REF!</definedName>
    <definedName name="ограда" localSheetId="0">[11]База!#REF!</definedName>
    <definedName name="ограда">[11]База!#REF!</definedName>
    <definedName name="окраска_05">[6]окраска!$C$7:$Z$30</definedName>
    <definedName name="окраска_06">[6]окраска!$C$35:$Z$58</definedName>
    <definedName name="окраска_07">[6]окраска!$C$63:$Z$86</definedName>
    <definedName name="окраска_08">[6]окраска!$C$91:$Z$114</definedName>
    <definedName name="окраска_09">[6]окраска!$C$119:$Z$142</definedName>
    <definedName name="окраска_10">[6]окраска!$C$147:$Z$170</definedName>
    <definedName name="окраска_11">[6]окраска!$C$175:$Z$198</definedName>
    <definedName name="окраска_12">[6]окраска!$C$203:$Z$226</definedName>
    <definedName name="окраска_13">[6]окраска!$C$231:$Z$254</definedName>
    <definedName name="окраска_14">[6]окраска!$C$259:$Z$282</definedName>
    <definedName name="окраска_15">[6]окраска!$C$287:$Z$310</definedName>
    <definedName name="Оренгбурская_д17">[10]База!#REF!</definedName>
    <definedName name="ОФ_а_с_пц">[6]рабочий!$CI$121:$CY$143</definedName>
    <definedName name="ПОКАЗАТЕЛИ_ДОЛГОСР.ПРОГНОЗА" localSheetId="1">'[12]2002(v2)'!#REF!</definedName>
    <definedName name="ПОКАЗАТЕЛИ_ДОЛГОСР.ПРОГНОЗА">'[12]2002(v2)'!#REF!</definedName>
    <definedName name="приб">[13]Управление!$AE$20</definedName>
    <definedName name="прибвб2">[13]Управление!$AF$20</definedName>
    <definedName name="Прогноз_Вып_пц">[6]рабочий!$Y$240:$AP$262</definedName>
    <definedName name="расц" localSheetId="1">[11]База!#REF!</definedName>
    <definedName name="расц">[11]База!#REF!</definedName>
    <definedName name="Расценка" localSheetId="1">[7]База!#REF!</definedName>
    <definedName name="Расценка">[7]База!#REF!</definedName>
    <definedName name="смета" localSheetId="1">[14]База!#REF!</definedName>
    <definedName name="смета">[14]База!#REF!</definedName>
    <definedName name="сроки">[8]Коэффициенты!$A$1:$A$65536</definedName>
    <definedName name="стадия_П">[8]база!$J$1:$J$65536</definedName>
    <definedName name="суда">[5]!суда</definedName>
    <definedName name="ТПП" localSheetId="1">[7]База!#REF!</definedName>
    <definedName name="ТПП" localSheetId="0">[7]База!#REF!</definedName>
    <definedName name="ТПП">[7]База!#REF!</definedName>
    <definedName name="ТР" localSheetId="1">[15]База!#REF!</definedName>
    <definedName name="ТР">[15]База!#REF!</definedName>
    <definedName name="фо_а_н_пц">[6]рабочий!$AR$240:$BI$263</definedName>
    <definedName name="фо_а_с_пц">[6]рабочий!$AS$202:$BI$224</definedName>
    <definedName name="фо_н_03">[6]рабочий!$X$305:$X$327</definedName>
    <definedName name="фо_н_04">[6]рабочий!$X$335:$X$357</definedName>
    <definedName name="ыяпр">[5]!ыяпр</definedName>
  </definedNames>
  <calcPr calcId="162913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4" i="4" l="1"/>
  <c r="E15" i="4" l="1"/>
  <c r="E16" i="4"/>
  <c r="E17" i="4"/>
  <c r="G17" i="4"/>
  <c r="G15" i="4" l="1"/>
  <c r="F15" i="4" s="1"/>
  <c r="G16" i="4"/>
  <c r="F16" i="4" s="1"/>
  <c r="F17" i="4"/>
  <c r="E32" i="3"/>
  <c r="E25" i="3" l="1"/>
  <c r="E28" i="3"/>
  <c r="G55" i="4" l="1"/>
  <c r="G56" i="4" s="1"/>
  <c r="E18" i="3"/>
  <c r="E30" i="3" s="1"/>
  <c r="E31" i="3" l="1"/>
</calcChain>
</file>

<file path=xl/sharedStrings.xml><?xml version="1.0" encoding="utf-8"?>
<sst xmlns="http://schemas.openxmlformats.org/spreadsheetml/2006/main" count="180" uniqueCount="143">
  <si>
    <t>РАСЧЕТ</t>
  </si>
  <si>
    <t>руб.</t>
  </si>
  <si>
    <t>Наименование работ и затрат</t>
  </si>
  <si>
    <t>Авторский надзор</t>
  </si>
  <si>
    <t>ИТОГО</t>
  </si>
  <si>
    <t>ВСЕГО по объекту с НДС</t>
  </si>
  <si>
    <t>Жилой дом:</t>
  </si>
  <si>
    <t>Разработка ПИР (включая ИРД и согласования)</t>
  </si>
  <si>
    <t>Экспертиза МГЭ</t>
  </si>
  <si>
    <t>Разработка РД</t>
  </si>
  <si>
    <t>начало</t>
  </si>
  <si>
    <t>окончание</t>
  </si>
  <si>
    <t>1.1.</t>
  </si>
  <si>
    <t>1.2.</t>
  </si>
  <si>
    <t>1.3.</t>
  </si>
  <si>
    <t>Выполнение инженерных изысканий, подготовка проектной документации, государственная экспертиза ПИР (включая ИРД и согласования)</t>
  </si>
  <si>
    <t>НДС - 20%</t>
  </si>
  <si>
    <t>Кол-во машино-мест (шт)</t>
  </si>
  <si>
    <t>Общая площадь квартир (м2)</t>
  </si>
  <si>
    <t>Стоимость
без НДС</t>
  </si>
  <si>
    <t>стоимости проектно-изыскательских работ</t>
  </si>
  <si>
    <t>№ этапа</t>
  </si>
  <si>
    <t>Разработка Рабочей документации</t>
  </si>
  <si>
    <t>Государственная экспертиза ПИР</t>
  </si>
  <si>
    <t>1.4.</t>
  </si>
  <si>
    <t>в том числе:</t>
  </si>
  <si>
    <t>Выполнение инженерно-геодезических изысканий</t>
  </si>
  <si>
    <t>Выполнение инженерно-геологических изысканий</t>
  </si>
  <si>
    <t>Выполнение инженерно-экологических изысканий</t>
  </si>
  <si>
    <t>1.5.</t>
  </si>
  <si>
    <t>1.6.</t>
  </si>
  <si>
    <t>1.7.</t>
  </si>
  <si>
    <t>Разработка АПР (включая согласования)</t>
  </si>
  <si>
    <t>Разработка АГР (включая согласования)</t>
  </si>
  <si>
    <t>Разработка Проектной документации 
(включая согласования)</t>
  </si>
  <si>
    <t>Сбор и согласования ИРД (ТУ, договора тех.присоединения, ОПС и т.д.)</t>
  </si>
  <si>
    <t>Общая площадь (м2)</t>
  </si>
  <si>
    <t xml:space="preserve">Перечень разделов, не входящих в объем данного коммерческого предложения. </t>
  </si>
  <si>
    <t>Могут быть выполнены по отдельному договору</t>
  </si>
  <si>
    <t>Документация на наружные инженерные сети (переустройство, демонтаж, вынос), на линейные объекты, УДС</t>
  </si>
  <si>
    <t xml:space="preserve">Разработка Проектной и Рабочей документации по разделу "Газоснабжение", а также разработка Проектной документации по устройству котельной </t>
  </si>
  <si>
    <t>Разработка Проектной документации по разделу: СПОЗУ, схема планировочной организации земельного участка</t>
  </si>
  <si>
    <t>Оплата счетов и договоров специализированных организаций за рассмотрение и согласование Проектной и Рабочей документации</t>
  </si>
  <si>
    <t>Разаработка информационной модели объекта. Разработка высокополигональной и низкополигональной моделей для предоставления в МКА</t>
  </si>
  <si>
    <t>Разработка специальных технических услоыий на проектирование (СТУ КР), специальных технических условий в части противопожарной защиты объекта (СТУ ПБ)</t>
  </si>
  <si>
    <t>Разработка документации по интерьерам, разводка внутренних инженерных систем и установка оконечного оборудования внутри арендуемых помещений общественного пользования (готовоность Shell and Core)</t>
  </si>
  <si>
    <t>Разработка Проектной документации по аварийному источнику питания</t>
  </si>
  <si>
    <t>Разработка Проектной документации по разделам: дренаж, водопонижение, виброзащита, наружные инженерные сети</t>
  </si>
  <si>
    <t>Инженерные изыскания участка строительства, обследования и усиление зданий окружающей застройки</t>
  </si>
  <si>
    <t>Проведение археологических изысканий и археологические исследования</t>
  </si>
  <si>
    <t>Специальные акустические расчеты, не входящие в рамки стандартных требований Постановления №87 (расчет фонда поглощения, расчеты систем звукоусиления и другие акустические расчеты)</t>
  </si>
  <si>
    <t>Система "Интеллектуальное здание"</t>
  </si>
  <si>
    <t>Обследования сносимых зданий и сооружений, расчет объемов сноса</t>
  </si>
  <si>
    <t xml:space="preserve">Инженерно-технические мероприятия ГО и ЧС, убежища и укрытия ГО, разработка систем СМИС, СМИК, СУКС </t>
  </si>
  <si>
    <t>Получение технических условий на присоединение инженерных сетей</t>
  </si>
  <si>
    <t>Архитектурное и праздничное освещение</t>
  </si>
  <si>
    <t>Проект сокращения СЗЗ</t>
  </si>
  <si>
    <t>Натурные аэродинамические испытания и рекомендации по назначению снеговых и ветровых нагрузок, определение комфортности пешеходных зон</t>
  </si>
  <si>
    <t>План создаваемого объекта (ПСО) и материалы для Росреестра, маркетинговые материалы</t>
  </si>
  <si>
    <t xml:space="preserve">Разработка и согласование в МКА транспортной схемы, расчет интенсивности движения </t>
  </si>
  <si>
    <t>Банковская гарантия</t>
  </si>
  <si>
    <t>Визуально-ландшафтный анализ (ВЛА)</t>
  </si>
  <si>
    <t>Разработка КМД фасадов</t>
  </si>
  <si>
    <t>Привлечение консультантов (в т.ч иностранных) на разработку фасадов, вертикального транспорта, систему очистки фасадов</t>
  </si>
  <si>
    <t>Технологические решения узкоспециализированных направленностей, прямо не указанных в ТЗ (например киноконцерный зал и др)</t>
  </si>
  <si>
    <t xml:space="preserve">Геотехническое научно-техническое сопровождение (оценка влияния, программа мониторинга, заключение по подземной части, гидрогеологический прогноз, геотехническая экспертиза), независимые поверочные расчеты. </t>
  </si>
  <si>
    <r>
      <t xml:space="preserve">Объект: </t>
    </r>
    <r>
      <rPr>
        <sz val="12"/>
        <rFont val="Times New Roman"/>
        <family val="1"/>
        <charset val="204"/>
      </rPr>
      <t xml:space="preserve">«Жилой дом с инженерными сетями и благоустройством территории (со сносом жилых домов»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по адресу: г. Москва, г. Москва, внутригородское муниципальное образование Лосиноостровское, Изумрудная улица, земельный участок 48 (Изумрудная ул., вл. 48)</t>
    </r>
  </si>
  <si>
    <t>НДС - 22%</t>
  </si>
  <si>
    <t>Разраработка информационной модели объекта. Разработка высокополигональной и низкополигональной моделей для предоставления в МКА</t>
  </si>
  <si>
    <t>Проведение авторского надзора</t>
  </si>
  <si>
    <t>№ п/п</t>
  </si>
  <si>
    <t>Наименование работ</t>
  </si>
  <si>
    <t>Количество ед. изм. (площадь ОРП объекта)</t>
  </si>
  <si>
    <t xml:space="preserve">Стоимость за ед. изм., руб </t>
  </si>
  <si>
    <t>3</t>
  </si>
  <si>
    <t>4</t>
  </si>
  <si>
    <t>Разработка специальных технических условий на проектирование (СТУ КР), специальных технических условий в части противопожарной защиты объекта (СТУ ПБ)</t>
  </si>
  <si>
    <t>Эскиз периметра застройки с функциональным зонированием (3-5 вариантов)</t>
  </si>
  <si>
    <t>3-х мерная цифровая модель здания по утвержденным Заказчиком параметрам</t>
  </si>
  <si>
    <t>Поэтажные планы с функциональным зонированием и экспликацией:
- Планы функционального зонирования с экспликацией, размещением арендных/продаваемых площадей и вертикальных коммуникаций
- Планы с геометрическими параметрами зон
- план сетки колонн с размерами
- планы и дизайн входных групп
- планы благоустройства
- планы туалетов
- поэтажные планы (планы основных этажей и типовых)
- предложения по сезонному оформлению</t>
  </si>
  <si>
    <t>Общие характеристики сечения по зданию с основными размерами и высотными отметками</t>
  </si>
  <si>
    <t>Чертежи и визуализации рекламных конструкций и навигационных элементов</t>
  </si>
  <si>
    <t>Фасады:
- Цветовое решение – карта отделочных материалов
- Концепция размещения рекламных конструкций
- Визуализация модели здания с основных видовых точек
- Визуализация въездов в паркинг
- Высококачественная фотореалистичная визуализация фасадов с фотопривязкой к местности в условиях дневного и ночного освещения
- Схема организации витрин и стрит-ритейла</t>
  </si>
  <si>
    <t>Благоустройство территории и схема генплана: 
- План посадки здания по согласованному с Заказчиком Варианту периметра застройки
- Эскиз функционального зонирования прилегающей территории (2-3 варианта)
- План функционального зонирования прилегающей территории по утвержденному Заказчиком варианту:
- Расположение парковок
- Автомобильные проезды
- Пешеходные зоны
- Озеленение
- Освещение
 - Детали и пояснения к применяемым для благоустройства материалам и изделиями
 - Визуализации благоустройства
 - Транспортная схема
 - Ситуационный план</t>
  </si>
  <si>
    <t>Схема генерального плана участка</t>
  </si>
  <si>
    <t xml:space="preserve">Схема пешеходных и транспортных потоков на участке </t>
  </si>
  <si>
    <t>Схемы поэтажных планов всех уровней объекта с указанием:
-  Расположения входных групп
- Площади всех арендуемых/продаваемых помещений
Расположения основных вертикальных связей (лестницы, лифты) 
Расположения эвакуационных коридоров
Расположения всех технических и сервисных помещений с указанием их площади и назначения
Расположения паркинга и схемы движения</t>
  </si>
  <si>
    <t>Таблицы в формате excel с указанием:
- площади всех арендуемых/продаваемых помещений (в разбивке отдельно по каждому помещению, а также в разбивке по группам, по каждому этажу)
- площади всех технических и сервисных помещений
- площади общих зон
- площади паркинга с указанием количества машиномест
- сравнительная таблица показателей (GLA по этажам / GBA, паркинг, места общего пользования) с показателями Технического задания</t>
  </si>
  <si>
    <t xml:space="preserve">Характерные разрезы здания с указанием функциональных зон </t>
  </si>
  <si>
    <t>Основные фасадные решения + Общий вид объекта в 3-х мерном
изображении</t>
  </si>
  <si>
    <t>Краткая пояснительная записка и ведомость помещений с указанием их
площадей</t>
  </si>
  <si>
    <t>Этап 2 Архитектурная концепция (разработка концепции)</t>
  </si>
  <si>
    <t>Этап 3. Разработка детальной Архитектурно-функциональной концепции</t>
  </si>
  <si>
    <t xml:space="preserve">Ситуационный план </t>
  </si>
  <si>
    <t xml:space="preserve">Генплан площадки с функциональными зонами </t>
  </si>
  <si>
    <t>Схема пешеходных и транспортных потоков  1:1000 AutoCAD</t>
  </si>
  <si>
    <t>Детальные чертежи фасадов с высотными отметками.</t>
  </si>
  <si>
    <t>Схема подъездных путей грузового транспорта, включая схему движения в 
зоне погрузки-разгрузки + схему движения по сервисным коридорам</t>
  </si>
  <si>
    <t>Поэтажные планы всех уровней объекта с обозначением:
функциональных зон, размеров и назначения площадей помещений (с указанием коммерческих площадей, зон размещения банкоматов, технических помещений, санузлов и проч.);
вертикальных связей (лестниц, лифтов)
схемы расположения колонн
планы этажей с прорисовкой всех арендуемых помещений.</t>
  </si>
  <si>
    <t>Ведомость помещений в Exсel с указанием:
- площади всех арендуемых помещений (в разбивке отдельно по каждому помещению, а также в разбивке по группам, по каждому этажу)
- площади всех технических и сервисных помещений
- площади общих зон
- площади паркинга с указанием количества машиномест
- сравнительная таблица показателей (GLA – в разбивке группам арендаторов, по этажам / GBA, паркинг, места общего пользования) с показателями Технического задания</t>
  </si>
  <si>
    <t>Схема пешеходных потоков внутри здания (для каждого типа этажей)</t>
  </si>
  <si>
    <t>Схема транспортных потоков на парковке</t>
  </si>
  <si>
    <t xml:space="preserve">Схема доставки грузов арендаторов/собственников </t>
  </si>
  <si>
    <t>Характерные разрезы с указанием функциональных зон</t>
  </si>
  <si>
    <t>Общий вид объекта в 3-х-мерном изображении</t>
  </si>
  <si>
    <t>Перспективный вид объекта в 3-х мерном изображении не менее чем с трех 
различных видовых точек:
-  в дневное время
- в ночное время
- фотомонтаж с использованием фотографий существующего положения.</t>
  </si>
  <si>
    <t>Перспективный вид внутреннего пространства объекта в 3-х мерном изображении не менее чем с трех различных видовых точек (моллы, зоны отдыха, фуд-корт), а также вид ресторанной зоны на 4 этаже.</t>
  </si>
  <si>
    <t xml:space="preserve">Подробная пояснительная записка </t>
  </si>
  <si>
    <t>Низкополигональная и высокополигональная модель</t>
  </si>
  <si>
    <t>1.2</t>
  </si>
  <si>
    <t>1.1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</si>
  <si>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</si>
  <si>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</si>
  <si>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</si>
  <si>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</si>
  <si>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</si>
  <si>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</si>
  <si>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</si>
  <si>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</si>
  <si>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</si>
  <si>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</si>
  <si>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</si>
  <si>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</si>
  <si>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</si>
  <si>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</si>
  <si>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</si>
  <si>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</si>
  <si>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</si>
  <si>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</si>
  <si>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</si>
  <si>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</si>
  <si>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</si>
  <si>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</si>
  <si>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</si>
  <si>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Стоимость</t>
  </si>
  <si>
    <t>• Ведомость помещений с указанием их площади и назначения с
разбивкой по этажам;
• GBA, GLA, несдаваемые/не продаваемые площади по всему проекту
• GBA, GLA, несдаваемые/не продаваемые площади с разбивкой по этажам.</t>
  </si>
  <si>
    <t>1</t>
  </si>
  <si>
    <t>2</t>
  </si>
  <si>
    <t xml:space="preserve">
Рады представить вам коммерческое предложение в рамках первого этапа по разработке "АРХИТЕКТУРНО-ФУНКЦИОНАЛЬНОЙ КОНЦЕПЦИИ" Комплекс башен "Матвеевский парк", расположенный по адресу: г. Москва, Очаковское шоссе</t>
  </si>
  <si>
    <t>ООО "Формациа"</t>
  </si>
  <si>
    <r>
      <rPr>
        <b/>
        <sz val="12"/>
        <rFont val="Calibri"/>
        <family val="2"/>
        <charset val="204"/>
        <scheme val="minor"/>
      </rPr>
      <t>Презентация:</t>
    </r>
    <r>
      <rPr>
        <sz val="12"/>
        <rFont val="Calibri"/>
        <family val="2"/>
        <charset val="204"/>
        <scheme val="minor"/>
      </rPr>
      <t xml:space="preserve">
1. Визуализация фасадов
2 Концепция размещения рекламы
3. Планировки с зонированием по арендаторам/собственникам с экспликацией 
4. Визуализация интерьеров
5. Концепция размещения внутренней рекламы и навигации
6. Визуализации благоустройства
7. Отделочные материалы</t>
    </r>
  </si>
  <si>
    <t>Исх. 03/02-26 от 13 февраля 2026</t>
  </si>
  <si>
    <t xml:space="preserve">Управляющий ИП                                                                                             Петровций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</si>
</sst>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@\ \ "/>
    <numFmt numFmtId="166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</cellStyleXfs>
  <cellXfs count="146">
    <xf numFmtId="0" fontId="0" fillId="0" borderId="0" xfId="0"/>
    <xf numFmtId="0" fontId="4" fillId="0" borderId="0" xfId="3" applyFont="1" applyFill="1"/>
    <xf numFmtId="0" fontId="4" fillId="0" borderId="0" xfId="3" applyFont="1" applyFill="1" applyAlignment="1">
      <alignment vertical="center"/>
    </xf>
    <xf numFmtId="0" fontId="3" fillId="0" borderId="0" xfId="3" applyFont="1" applyFill="1" applyAlignment="1">
      <alignment vertical="center"/>
    </xf>
    <xf numFmtId="0" fontId="5" fillId="0" borderId="0" xfId="3" applyFont="1" applyFill="1" applyAlignment="1">
      <alignment vertical="center"/>
    </xf>
    <xf numFmtId="0" fontId="6" fillId="0" borderId="0" xfId="3" applyFont="1" applyFill="1" applyAlignment="1">
      <alignment vertical="center"/>
    </xf>
    <xf numFmtId="2" fontId="5" fillId="0" borderId="0" xfId="3" quotePrefix="1" applyNumberFormat="1" applyFont="1" applyFill="1" applyBorder="1" applyAlignment="1">
      <alignment vertical="center" wrapText="1"/>
    </xf>
    <xf numFmtId="0" fontId="5" fillId="0" borderId="0" xfId="3" applyFont="1" applyFill="1"/>
    <xf numFmtId="0" fontId="6" fillId="0" borderId="0" xfId="3" applyFont="1" applyFill="1"/>
    <xf numFmtId="0" fontId="5" fillId="0" borderId="1" xfId="3" applyFont="1" applyFill="1" applyBorder="1" applyAlignment="1">
      <alignment vertical="center" wrapText="1"/>
    </xf>
    <xf numFmtId="0" fontId="4" fillId="0" borderId="0" xfId="3" applyFont="1" applyFill="1" applyAlignment="1"/>
    <xf numFmtId="0" fontId="4" fillId="0" borderId="0" xfId="3" applyFont="1" applyFill="1" applyAlignment="1">
      <alignment vertical="top"/>
    </xf>
    <xf numFmtId="0" fontId="6" fillId="0" borderId="0" xfId="3" applyFont="1" applyFill="1" applyAlignment="1"/>
    <xf numFmtId="0" fontId="6" fillId="0" borderId="0" xfId="3" applyFont="1" applyFill="1" applyAlignment="1">
      <alignment vertical="top"/>
    </xf>
    <xf numFmtId="0" fontId="5" fillId="0" borderId="1" xfId="3" applyFont="1" applyFill="1" applyBorder="1" applyAlignment="1">
      <alignment horizontal="center" vertical="center" wrapText="1"/>
    </xf>
    <xf numFmtId="164" fontId="6" fillId="0" borderId="0" xfId="6" applyFont="1" applyFill="1" applyAlignment="1">
      <alignment wrapText="1"/>
    </xf>
    <xf numFmtId="0" fontId="6" fillId="0" borderId="0" xfId="3" applyFont="1" applyFill="1" applyAlignment="1">
      <alignment wrapText="1"/>
    </xf>
    <xf numFmtId="164" fontId="6" fillId="0" borderId="0" xfId="6" applyFont="1" applyFill="1" applyAlignment="1">
      <alignment vertical="top" wrapText="1"/>
    </xf>
    <xf numFmtId="0" fontId="6" fillId="0" borderId="0" xfId="3" applyFont="1" applyFill="1" applyAlignment="1">
      <alignment vertical="top" wrapText="1"/>
    </xf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horizontal="right" vertical="center" wrapText="1"/>
    </xf>
    <xf numFmtId="164" fontId="6" fillId="0" borderId="0" xfId="6" applyFont="1" applyFill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4" fontId="6" fillId="0" borderId="1" xfId="3" applyNumberFormat="1" applyFont="1" applyFill="1" applyBorder="1" applyAlignment="1">
      <alignment horizontal="right" vertical="center" wrapText="1"/>
    </xf>
    <xf numFmtId="164" fontId="5" fillId="0" borderId="0" xfId="6" applyFont="1" applyFill="1" applyAlignment="1">
      <alignment vertical="center" wrapText="1"/>
    </xf>
    <xf numFmtId="4" fontId="5" fillId="0" borderId="1" xfId="3" applyNumberFormat="1" applyFont="1" applyFill="1" applyBorder="1" applyAlignment="1">
      <alignment horizontal="right" vertical="center" wrapText="1"/>
    </xf>
    <xf numFmtId="164" fontId="7" fillId="0" borderId="0" xfId="6" applyFont="1" applyFill="1" applyAlignment="1">
      <alignment vertical="center" wrapText="1"/>
    </xf>
    <xf numFmtId="0" fontId="5" fillId="0" borderId="0" xfId="3" applyFont="1" applyFill="1" applyAlignment="1">
      <alignment vertical="center" wrapText="1"/>
    </xf>
    <xf numFmtId="164" fontId="8" fillId="0" borderId="0" xfId="6" applyFont="1" applyFill="1" applyAlignment="1">
      <alignment vertical="center" wrapText="1"/>
    </xf>
    <xf numFmtId="165" fontId="5" fillId="0" borderId="0" xfId="3" applyNumberFormat="1" applyFont="1" applyFill="1" applyBorder="1" applyAlignment="1">
      <alignment horizontal="right" vertical="center" wrapText="1"/>
    </xf>
    <xf numFmtId="3" fontId="6" fillId="0" borderId="0" xfId="3" applyNumberFormat="1" applyFont="1" applyFill="1" applyBorder="1" applyAlignment="1">
      <alignment horizontal="right" vertical="center" wrapText="1"/>
    </xf>
    <xf numFmtId="3" fontId="5" fillId="0" borderId="0" xfId="3" applyNumberFormat="1" applyFont="1" applyFill="1" applyBorder="1" applyAlignment="1">
      <alignment horizontal="right" vertical="center" wrapText="1"/>
    </xf>
    <xf numFmtId="2" fontId="6" fillId="0" borderId="1" xfId="3" applyNumberFormat="1" applyFont="1" applyFill="1" applyBorder="1" applyAlignment="1">
      <alignment horizontal="left" vertical="center" wrapText="1"/>
    </xf>
    <xf numFmtId="3" fontId="6" fillId="0" borderId="1" xfId="3" applyNumberFormat="1" applyFont="1" applyFill="1" applyBorder="1" applyAlignment="1">
      <alignment horizontal="right" vertical="center" wrapText="1"/>
    </xf>
    <xf numFmtId="4" fontId="5" fillId="0" borderId="0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wrapText="1"/>
    </xf>
    <xf numFmtId="14" fontId="5" fillId="0" borderId="1" xfId="3" applyNumberFormat="1" applyFont="1" applyFill="1" applyBorder="1" applyAlignment="1">
      <alignment horizontal="center" vertical="center" wrapText="1"/>
    </xf>
    <xf numFmtId="14" fontId="5" fillId="0" borderId="1" xfId="4" applyNumberFormat="1" applyFont="1" applyFill="1" applyBorder="1" applyAlignment="1">
      <alignment horizontal="center" vertical="center" wrapText="1"/>
    </xf>
    <xf numFmtId="16" fontId="5" fillId="0" borderId="1" xfId="3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4" fontId="5" fillId="0" borderId="0" xfId="3" applyNumberFormat="1" applyFont="1" applyFill="1" applyAlignment="1">
      <alignment vertical="center" wrapText="1"/>
    </xf>
    <xf numFmtId="16" fontId="6" fillId="0" borderId="1" xfId="3" applyNumberFormat="1" applyFont="1" applyFill="1" applyBorder="1" applyAlignment="1">
      <alignment horizontal="left" vertical="center" wrapText="1" indent="1"/>
    </xf>
    <xf numFmtId="2" fontId="5" fillId="2" borderId="1" xfId="3" applyNumberFormat="1" applyFont="1" applyFill="1" applyBorder="1" applyAlignment="1">
      <alignment horizontal="left" vertical="center" wrapText="1"/>
    </xf>
    <xf numFmtId="3" fontId="5" fillId="2" borderId="1" xfId="3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Border="1" applyAlignment="1">
      <alignment horizontal="left" vertical="center" wrapText="1" indent="1"/>
    </xf>
    <xf numFmtId="14" fontId="5" fillId="0" borderId="0" xfId="3" applyNumberFormat="1" applyFont="1" applyFill="1" applyBorder="1" applyAlignment="1">
      <alignment horizontal="center" vertical="center" wrapText="1"/>
    </xf>
    <xf numFmtId="14" fontId="5" fillId="0" borderId="0" xfId="4" applyNumberFormat="1" applyFont="1" applyFill="1" applyBorder="1" applyAlignment="1">
      <alignment horizontal="center" vertical="center" wrapText="1"/>
    </xf>
    <xf numFmtId="0" fontId="6" fillId="0" borderId="0" xfId="3" applyFont="1" applyFill="1" applyAlignment="1">
      <alignment horizontal="center" vertical="center" wrapText="1"/>
    </xf>
    <xf numFmtId="0" fontId="4" fillId="0" borderId="0" xfId="3" applyFont="1" applyFill="1" applyAlignment="1">
      <alignment wrapText="1"/>
    </xf>
    <xf numFmtId="164" fontId="10" fillId="0" borderId="0" xfId="6" applyFont="1" applyFill="1" applyAlignment="1">
      <alignment wrapText="1"/>
    </xf>
    <xf numFmtId="0" fontId="10" fillId="0" borderId="0" xfId="3" applyFont="1" applyFill="1" applyAlignment="1">
      <alignment wrapText="1"/>
    </xf>
    <xf numFmtId="0" fontId="10" fillId="0" borderId="0" xfId="3" applyFont="1" applyFill="1" applyAlignment="1"/>
    <xf numFmtId="0" fontId="11" fillId="0" borderId="0" xfId="3" applyFont="1" applyFill="1" applyAlignment="1"/>
    <xf numFmtId="164" fontId="10" fillId="0" borderId="0" xfId="6" applyFont="1" applyFill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vertical="top"/>
    </xf>
    <xf numFmtId="0" fontId="11" fillId="0" borderId="0" xfId="3" applyFont="1" applyFill="1" applyAlignment="1">
      <alignment vertical="top"/>
    </xf>
    <xf numFmtId="0" fontId="10" fillId="0" borderId="0" xfId="3" applyFont="1" applyFill="1"/>
    <xf numFmtId="0" fontId="11" fillId="0" borderId="0" xfId="3" applyFont="1" applyFill="1"/>
    <xf numFmtId="49" fontId="9" fillId="0" borderId="0" xfId="3" applyNumberFormat="1" applyFont="1" applyFill="1" applyAlignment="1" applyProtection="1">
      <alignment horizontal="center" wrapText="1"/>
      <protection locked="0"/>
    </xf>
    <xf numFmtId="2" fontId="9" fillId="0" borderId="0" xfId="3" applyNumberFormat="1" applyFont="1" applyFill="1" applyAlignment="1" applyProtection="1">
      <alignment horizontal="center" wrapText="1"/>
      <protection locked="0"/>
    </xf>
    <xf numFmtId="49" fontId="9" fillId="0" borderId="0" xfId="3" applyNumberFormat="1" applyFont="1" applyFill="1" applyAlignment="1">
      <alignment vertical="center" wrapText="1"/>
    </xf>
    <xf numFmtId="2" fontId="9" fillId="2" borderId="1" xfId="3" applyNumberFormat="1" applyFont="1" applyFill="1" applyBorder="1" applyAlignment="1">
      <alignment horizontal="left" vertical="center" wrapText="1"/>
    </xf>
    <xf numFmtId="3" fontId="9" fillId="2" borderId="1" xfId="3" applyNumberFormat="1" applyFont="1" applyFill="1" applyBorder="1" applyAlignment="1">
      <alignment horizontal="center" vertical="center" wrapText="1"/>
    </xf>
    <xf numFmtId="3" fontId="9" fillId="2" borderId="0" xfId="3" applyNumberFormat="1" applyFont="1" applyFill="1" applyBorder="1" applyAlignment="1">
      <alignment horizontal="center" vertical="center" wrapText="1"/>
    </xf>
    <xf numFmtId="164" fontId="9" fillId="0" borderId="0" xfId="6" applyFont="1" applyFill="1" applyAlignment="1">
      <alignment vertical="center" wrapText="1"/>
    </xf>
    <xf numFmtId="0" fontId="9" fillId="0" borderId="0" xfId="3" applyFont="1" applyFill="1" applyAlignment="1">
      <alignment vertical="center" wrapText="1"/>
    </xf>
    <xf numFmtId="0" fontId="9" fillId="0" borderId="0" xfId="3" applyFont="1" applyFill="1" applyAlignment="1">
      <alignment vertical="center"/>
    </xf>
    <xf numFmtId="2" fontId="10" fillId="0" borderId="1" xfId="3" applyNumberFormat="1" applyFont="1" applyFill="1" applyBorder="1" applyAlignment="1">
      <alignment horizontal="left" vertical="center" wrapText="1"/>
    </xf>
    <xf numFmtId="3" fontId="10" fillId="0" borderId="1" xfId="3" applyNumberFormat="1" applyFont="1" applyFill="1" applyBorder="1" applyAlignment="1">
      <alignment horizontal="right" vertical="center" wrapText="1"/>
    </xf>
    <xf numFmtId="3" fontId="10" fillId="0" borderId="0" xfId="3" applyNumberFormat="1" applyFont="1" applyFill="1" applyBorder="1" applyAlignment="1">
      <alignment horizontal="right" vertical="center" wrapText="1"/>
    </xf>
    <xf numFmtId="4" fontId="10" fillId="0" borderId="1" xfId="3" applyNumberFormat="1" applyFont="1" applyFill="1" applyBorder="1" applyAlignment="1">
      <alignment horizontal="right" vertical="center" wrapText="1"/>
    </xf>
    <xf numFmtId="4" fontId="10" fillId="0" borderId="0" xfId="3" applyNumberFormat="1" applyFont="1" applyFill="1" applyBorder="1" applyAlignment="1">
      <alignment horizontal="right" vertical="center" wrapText="1"/>
    </xf>
    <xf numFmtId="49" fontId="10" fillId="0" borderId="0" xfId="3" applyNumberFormat="1" applyFont="1" applyFill="1" applyAlignment="1">
      <alignment vertical="center" wrapText="1"/>
    </xf>
    <xf numFmtId="165" fontId="9" fillId="0" borderId="0" xfId="3" applyNumberFormat="1" applyFont="1" applyFill="1" applyBorder="1" applyAlignment="1">
      <alignment horizontal="right" vertical="center" wrapText="1"/>
    </xf>
    <xf numFmtId="164" fontId="10" fillId="0" borderId="0" xfId="6" applyFont="1" applyFill="1" applyAlignment="1">
      <alignment vertical="center" wrapText="1"/>
    </xf>
    <xf numFmtId="0" fontId="10" fillId="0" borderId="0" xfId="3" applyFont="1" applyFill="1" applyAlignment="1">
      <alignment vertical="center" wrapText="1"/>
    </xf>
    <xf numFmtId="0" fontId="10" fillId="0" borderId="0" xfId="3" applyFont="1" applyFill="1" applyAlignment="1">
      <alignment vertical="center"/>
    </xf>
    <xf numFmtId="49" fontId="9" fillId="0" borderId="0" xfId="3" applyNumberFormat="1" applyFont="1" applyFill="1" applyBorder="1" applyAlignment="1">
      <alignment horizontal="left" vertical="center" wrapText="1" indent="1"/>
    </xf>
    <xf numFmtId="0" fontId="9" fillId="0" borderId="0" xfId="3" applyFont="1" applyFill="1" applyBorder="1" applyAlignment="1">
      <alignment horizontal="left" vertical="center" wrapText="1" indent="1"/>
    </xf>
    <xf numFmtId="14" fontId="9" fillId="0" borderId="0" xfId="3" applyNumberFormat="1" applyFont="1" applyFill="1" applyBorder="1" applyAlignment="1">
      <alignment horizontal="center" vertical="center" wrapText="1"/>
    </xf>
    <xf numFmtId="14" fontId="9" fillId="0" borderId="0" xfId="4" applyNumberFormat="1" applyFont="1" applyFill="1" applyBorder="1" applyAlignment="1">
      <alignment horizontal="center" vertical="center" wrapText="1"/>
    </xf>
    <xf numFmtId="0" fontId="9" fillId="0" borderId="0" xfId="3" applyFont="1" applyFill="1" applyAlignment="1">
      <alignment wrapText="1"/>
    </xf>
    <xf numFmtId="0" fontId="9" fillId="0" borderId="0" xfId="3" applyFont="1" applyFill="1"/>
    <xf numFmtId="49" fontId="10" fillId="0" borderId="0" xfId="3" applyNumberFormat="1" applyFont="1" applyFill="1" applyAlignment="1">
      <alignment wrapText="1"/>
    </xf>
    <xf numFmtId="49" fontId="9" fillId="2" borderId="1" xfId="3" applyNumberFormat="1" applyFont="1" applyFill="1" applyBorder="1" applyAlignment="1">
      <alignment horizontal="center" vertical="center" wrapText="1"/>
    </xf>
    <xf numFmtId="0" fontId="9" fillId="2" borderId="2" xfId="3" applyFont="1" applyFill="1" applyBorder="1" applyAlignment="1">
      <alignment vertical="center" wrapText="1"/>
    </xf>
    <xf numFmtId="0" fontId="9" fillId="2" borderId="3" xfId="3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0" fontId="11" fillId="0" borderId="0" xfId="3" applyFont="1" applyFill="1" applyAlignment="1">
      <alignment vertical="center"/>
    </xf>
    <xf numFmtId="49" fontId="9" fillId="0" borderId="1" xfId="3" applyNumberFormat="1" applyFont="1" applyFill="1" applyBorder="1" applyAlignment="1">
      <alignment horizontal="center" vertical="center" wrapText="1"/>
    </xf>
    <xf numFmtId="49" fontId="9" fillId="0" borderId="2" xfId="3" applyNumberFormat="1" applyFont="1" applyFill="1" applyBorder="1" applyAlignment="1">
      <alignment horizontal="center" vertical="center" wrapText="1"/>
    </xf>
    <xf numFmtId="49" fontId="9" fillId="0" borderId="3" xfId="3" applyNumberFormat="1" applyFont="1" applyFill="1" applyBorder="1" applyAlignment="1">
      <alignment horizontal="center" vertical="center" wrapText="1"/>
    </xf>
    <xf numFmtId="0" fontId="12" fillId="0" borderId="0" xfId="3" applyFont="1" applyFill="1" applyAlignment="1">
      <alignment vertical="center"/>
    </xf>
    <xf numFmtId="166" fontId="10" fillId="0" borderId="2" xfId="3" applyNumberFormat="1" applyFont="1" applyFill="1" applyBorder="1" applyAlignment="1">
      <alignment vertical="center" wrapText="1"/>
    </xf>
    <xf numFmtId="166" fontId="10" fillId="0" borderId="1" xfId="3" applyNumberFormat="1" applyFont="1" applyFill="1" applyBorder="1" applyAlignment="1">
      <alignment horizontal="center" vertical="center" wrapText="1"/>
    </xf>
    <xf numFmtId="166" fontId="10" fillId="0" borderId="3" xfId="3" applyNumberFormat="1" applyFont="1" applyFill="1" applyBorder="1" applyAlignment="1">
      <alignment horizontal="center" vertical="center" wrapText="1"/>
    </xf>
    <xf numFmtId="4" fontId="9" fillId="0" borderId="0" xfId="3" applyNumberFormat="1" applyFont="1" applyFill="1" applyAlignment="1">
      <alignment vertical="center" wrapText="1"/>
    </xf>
    <xf numFmtId="166" fontId="9" fillId="0" borderId="1" xfId="3" applyNumberFormat="1" applyFont="1" applyFill="1" applyBorder="1" applyAlignment="1">
      <alignment vertical="center" wrapText="1"/>
    </xf>
    <xf numFmtId="166" fontId="10" fillId="0" borderId="1" xfId="3" applyNumberFormat="1" applyFont="1" applyFill="1" applyBorder="1" applyAlignment="1">
      <alignment vertical="center" wrapText="1"/>
    </xf>
    <xf numFmtId="166" fontId="9" fillId="0" borderId="4" xfId="3" applyNumberFormat="1" applyFont="1" applyFill="1" applyBorder="1" applyAlignment="1">
      <alignment vertical="center" wrapText="1"/>
    </xf>
    <xf numFmtId="49" fontId="9" fillId="0" borderId="1" xfId="3" applyNumberFormat="1" applyFont="1" applyFill="1" applyBorder="1" applyAlignment="1">
      <alignment vertical="center" wrapText="1"/>
    </xf>
    <xf numFmtId="165" fontId="9" fillId="0" borderId="2" xfId="3" applyNumberFormat="1" applyFont="1" applyFill="1" applyBorder="1" applyAlignment="1">
      <alignment vertical="center" wrapText="1"/>
    </xf>
    <xf numFmtId="165" fontId="9" fillId="0" borderId="1" xfId="3" applyNumberFormat="1" applyFont="1" applyFill="1" applyBorder="1" applyAlignment="1">
      <alignment vertical="center" wrapText="1"/>
    </xf>
    <xf numFmtId="165" fontId="9" fillId="0" borderId="3" xfId="3" applyNumberFormat="1" applyFont="1" applyFill="1" applyBorder="1" applyAlignment="1">
      <alignment vertical="center" wrapText="1"/>
    </xf>
    <xf numFmtId="164" fontId="13" fillId="0" borderId="0" xfId="6" applyFont="1" applyFill="1" applyAlignment="1">
      <alignment vertical="center" wrapText="1"/>
    </xf>
    <xf numFmtId="49" fontId="10" fillId="0" borderId="1" xfId="3" applyNumberFormat="1" applyFont="1" applyFill="1" applyBorder="1" applyAlignment="1">
      <alignment vertical="center" wrapText="1"/>
    </xf>
    <xf numFmtId="164" fontId="14" fillId="0" borderId="0" xfId="6" applyFont="1" applyFill="1" applyAlignment="1">
      <alignment vertical="center" wrapText="1"/>
    </xf>
    <xf numFmtId="49" fontId="10" fillId="0" borderId="0" xfId="3" applyNumberFormat="1" applyFont="1" applyFill="1" applyAlignment="1"/>
    <xf numFmtId="49" fontId="10" fillId="0" borderId="0" xfId="3" applyNumberFormat="1" applyFont="1" applyFill="1" applyAlignment="1">
      <alignment horizontal="center" vertical="center" wrapText="1"/>
    </xf>
    <xf numFmtId="0" fontId="11" fillId="0" borderId="0" xfId="3" applyFont="1" applyFill="1" applyAlignment="1">
      <alignment wrapText="1"/>
    </xf>
    <xf numFmtId="0" fontId="9" fillId="0" borderId="0" xfId="3" applyFont="1" applyFill="1" applyAlignment="1" applyProtection="1">
      <alignment horizontal="center" vertical="top" wrapText="1"/>
      <protection locked="0"/>
    </xf>
    <xf numFmtId="0" fontId="9" fillId="0" borderId="0" xfId="3" applyFont="1" applyFill="1" applyAlignment="1" applyProtection="1">
      <alignment horizontal="left" vertical="top"/>
      <protection locked="0"/>
    </xf>
    <xf numFmtId="0" fontId="10" fillId="0" borderId="0" xfId="3" applyFont="1" applyFill="1" applyAlignment="1">
      <alignment horizontal="right" vertical="center"/>
    </xf>
    <xf numFmtId="166" fontId="5" fillId="0" borderId="2" xfId="3" applyNumberFormat="1" applyFont="1" applyFill="1" applyBorder="1" applyAlignment="1">
      <alignment horizontal="left" vertical="center" wrapText="1" indent="1"/>
    </xf>
    <xf numFmtId="166" fontId="5" fillId="0" borderId="3" xfId="3" applyNumberFormat="1" applyFont="1" applyFill="1" applyBorder="1" applyAlignment="1">
      <alignment horizontal="left" vertical="center" wrapText="1" indent="1"/>
    </xf>
    <xf numFmtId="165" fontId="5" fillId="0" borderId="2" xfId="3" applyNumberFormat="1" applyFont="1" applyFill="1" applyBorder="1" applyAlignment="1">
      <alignment horizontal="right" vertical="center" wrapText="1"/>
    </xf>
    <xf numFmtId="165" fontId="5" fillId="0" borderId="3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horizont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49" fontId="6" fillId="0" borderId="0" xfId="3" applyNumberFormat="1" applyFont="1" applyFill="1" applyAlignment="1">
      <alignment vertical="center" wrapText="1"/>
    </xf>
    <xf numFmtId="166" fontId="6" fillId="0" borderId="2" xfId="3" applyNumberFormat="1" applyFont="1" applyFill="1" applyBorder="1" applyAlignment="1">
      <alignment horizontal="left" vertical="center" wrapText="1" indent="1"/>
    </xf>
    <xf numFmtId="166" fontId="6" fillId="0" borderId="3" xfId="3" applyNumberFormat="1" applyFont="1" applyFill="1" applyBorder="1" applyAlignment="1">
      <alignment horizontal="left" vertical="center" wrapText="1" indent="1"/>
    </xf>
    <xf numFmtId="0" fontId="5" fillId="0" borderId="1" xfId="3" applyFont="1" applyFill="1" applyBorder="1" applyAlignment="1">
      <alignment horizontal="left" vertical="center" wrapText="1" indent="1"/>
    </xf>
    <xf numFmtId="49" fontId="6" fillId="0" borderId="0" xfId="3" applyNumberFormat="1" applyFont="1" applyFill="1" applyAlignment="1">
      <alignment horizontal="left" vertical="center" wrapText="1"/>
    </xf>
    <xf numFmtId="0" fontId="9" fillId="0" borderId="0" xfId="3" applyFont="1" applyFill="1" applyAlignment="1">
      <alignment horizontal="center" wrapText="1"/>
    </xf>
    <xf numFmtId="0" fontId="9" fillId="0" borderId="0" xfId="3" applyFont="1" applyFill="1" applyAlignment="1" applyProtection="1">
      <alignment horizontal="center" vertical="top" wrapText="1"/>
      <protection locked="0"/>
    </xf>
    <xf numFmtId="2" fontId="10" fillId="0" borderId="0" xfId="3" applyNumberFormat="1" applyFont="1" applyFill="1" applyAlignment="1" applyProtection="1">
      <alignment horizontal="center" vertical="top" wrapText="1"/>
      <protection locked="0"/>
    </xf>
    <xf numFmtId="2" fontId="9" fillId="0" borderId="0" xfId="3" applyNumberFormat="1" applyFont="1" applyFill="1" applyAlignment="1" applyProtection="1">
      <alignment horizontal="center" vertical="top" wrapText="1"/>
      <protection locked="0"/>
    </xf>
    <xf numFmtId="49" fontId="10" fillId="0" borderId="0" xfId="3" applyNumberFormat="1" applyFont="1" applyFill="1" applyAlignment="1">
      <alignment vertical="center" wrapText="1"/>
    </xf>
    <xf numFmtId="49" fontId="10" fillId="0" borderId="0" xfId="3" applyNumberFormat="1" applyFont="1" applyFill="1" applyAlignment="1">
      <alignment horizontal="left" vertical="center" wrapText="1"/>
    </xf>
    <xf numFmtId="0" fontId="9" fillId="0" borderId="0" xfId="3" applyFont="1" applyFill="1" applyAlignment="1" applyProtection="1">
      <alignment horizontal="center" vertical="center" wrapText="1"/>
      <protection locked="0"/>
    </xf>
    <xf numFmtId="2" fontId="9" fillId="0" borderId="0" xfId="3" applyNumberFormat="1" applyFont="1" applyFill="1" applyAlignment="1" applyProtection="1">
      <alignment horizontal="center" vertical="center" wrapText="1"/>
      <protection locked="0"/>
    </xf>
    <xf numFmtId="3" fontId="9" fillId="0" borderId="0" xfId="3" applyNumberFormat="1" applyFont="1" applyFill="1" applyBorder="1" applyAlignment="1">
      <alignment horizontal="center" vertical="center" wrapText="1"/>
    </xf>
    <xf numFmtId="4" fontId="9" fillId="0" borderId="0" xfId="3" applyNumberFormat="1" applyFont="1" applyFill="1" applyBorder="1" applyAlignment="1">
      <alignment horizontal="center" vertical="center" wrapText="1"/>
    </xf>
    <xf numFmtId="3" fontId="10" fillId="0" borderId="0" xfId="3" applyNumberFormat="1" applyFont="1" applyFill="1" applyBorder="1" applyAlignment="1">
      <alignment horizontal="center" vertical="center" wrapText="1"/>
    </xf>
    <xf numFmtId="0" fontId="10" fillId="0" borderId="0" xfId="3" applyFont="1" applyFill="1" applyAlignment="1">
      <alignment horizontal="center" vertical="center" wrapText="1"/>
    </xf>
    <xf numFmtId="4" fontId="10" fillId="0" borderId="1" xfId="3" applyNumberFormat="1" applyFont="1" applyFill="1" applyBorder="1" applyAlignment="1">
      <alignment horizontal="center" vertical="center" wrapText="1"/>
    </xf>
    <xf numFmtId="166" fontId="9" fillId="0" borderId="1" xfId="3" applyNumberFormat="1" applyFont="1" applyFill="1" applyBorder="1" applyAlignment="1">
      <alignment horizontal="center" vertical="center" wrapText="1"/>
    </xf>
    <xf numFmtId="166" fontId="9" fillId="0" borderId="3" xfId="3" applyNumberFormat="1" applyFont="1" applyFill="1" applyBorder="1" applyAlignment="1">
      <alignment horizontal="center" vertical="center" wrapText="1"/>
    </xf>
    <xf numFmtId="4" fontId="9" fillId="0" borderId="1" xfId="3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14" xfId="1"/>
    <cellStyle name="Обычный 3 3 3" xfId="4"/>
    <cellStyle name="Обычный 3 4" xfId="5"/>
    <cellStyle name="Обычный 4 2" xfId="3"/>
    <cellStyle name="Финансовый" xfId="6" builtinId="3"/>
    <cellStyle name="Финансовый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3474769</xdr:colOff>
      <xdr:row>1</xdr:row>
      <xdr:rowOff>56320</xdr:rowOff>
    </xdr:from>
    <xdr:to>
      <xdr:col>10</xdr:col>
      <xdr:colOff>12865</xdr:colOff>
      <xdr:row>2</xdr:row>
      <xdr:rowOff>4372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74769" y="420002"/>
          <a:ext cx="8581159" cy="91787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88</xdr:row>
      <xdr:rowOff>159123</xdr:rowOff>
    </xdr:from>
    <xdr:to>
      <xdr:col>9</xdr:col>
      <xdr:colOff>91812</xdr:colOff>
      <xdr:row>97</xdr:row>
      <xdr:rowOff>199701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47437" y="20990298"/>
          <a:ext cx="1949187" cy="184080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84;&#1077;&#1090;&#1085;&#1086;&#1077;%20&#1091;&#1087;&#1088;&#1072;&#1074;&#1083;&#1077;&#1085;&#1080;&#1077;/&#1046;&#1080;&#1083;&#1099;&#1077;%20&#1076;&#1086;&#1084;&#1072;/&#1057;&#1042;&#1040;&#1054;%20(&#1041;&#1077;&#1083;&#1080;&#1085;&#1072;,%20&#1071;&#1085;&#1080;&#1081;)/&#1050;&#1054;&#1052;&#1052;&#1045;&#1056;&#1063;&#1045;&#1057;&#1050;&#1048;&#1045;%20&#1054;&#1041;&#1066;&#1045;&#1050;&#1058;&#1067;/&#1051;&#1105;&#1090;&#1095;&#1080;&#1082;&#1072;%20&#1041;&#1072;&#1073;&#1091;&#1096;&#1082;&#1080;&#1085;&#1072;%20&#1091;&#1083;.,%20&#1041;&#1072;&#1073;&#1091;&#1096;&#1082;&#1080;&#1085;&#1089;&#1082;&#1080;&#1081;,%20&#1074;&#1083;%2039/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Documents%20and%20Settings\Natali\Local%20Settings\Temporary%20Internet%20Files\Content.IE5\2XUN4ZAJ\&#1057;&#1084;&#1077;&#1090;&#1072;%20&#1057;&#1052;&#105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4;&#1090;&#1087;&#1088;&#1072;&#1074;&#1083;&#1077;&#1085;&#1086;\&#1086;&#1090;&#1087;&#1088;&#1072;&#1074;&#1083;&#1077;&#1085;&#1086;_14_03_2006\FIN\&#1044;&#1086;&#1093;&#1086;&#1076;&#1099;%20&#1073;&#1102;&#1076;&#1078;&#1077;&#1090;&#1085;&#1086;&#1081;%20&#1089;&#1080;&#1089;&#1090;&#1077;&#1084;&#1099;\&#1055;&#1088;&#1086;&#1075;&#1085;&#1086;&#1079;\&#1089;&#1074;&#1086;&#1076;%20&#1076;&#1086;&#1093;&#1086;&#1076;&#1086;&#1074;\2005-2007\&#1072;&#1074;&#1075;&#1091;&#1089;&#1090;%2004\OutPutReports\Media\TablesYearToYea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72;&#1079;&#1072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  <sheetName val="Лист2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</sheetNames>
    <sheetDataSet>
      <sheetData sheetId="0" refreshError="1">
        <row r="17">
          <cell r="AE17">
            <v>8</v>
          </cell>
          <cell r="AF17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Var2.7 (version 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Свод_подробно"/>
      <sheetName val="Коэффициенты"/>
      <sheetName val="Other software VCR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роги"/>
      <sheetName val="Сети"/>
      <sheetName val="Площадки"/>
      <sheetName val="база"/>
      <sheetName val="Коэффициенты"/>
      <sheetName val="обслед 1"/>
      <sheetName val="Лист1"/>
      <sheetName val="вл.30к.2"/>
      <sheetName val="вл.30с.19"/>
      <sheetName val="вл.28 к.2"/>
      <sheetName val="вл.28к.3"/>
      <sheetName val="вл.30 к.1"/>
      <sheetName val="Смета СМР"/>
      <sheetName val="support"/>
    </sheetNames>
    <sheetDataSet>
      <sheetData sheetId="0" refreshError="1"/>
      <sheetData sheetId="1">
        <row r="1">
          <cell r="A1" t="str">
            <v xml:space="preserve"> </v>
          </cell>
        </row>
      </sheetData>
      <sheetData sheetId="2" refreshError="1"/>
      <sheetData sheetId="3">
        <row r="1">
          <cell r="A1" t="str">
            <v xml:space="preserve"> </v>
          </cell>
          <cell r="E1" t="str">
            <v xml:space="preserve"> </v>
          </cell>
        </row>
        <row r="2">
          <cell r="A2" t="str">
            <v>ООО "Институт Каналстройпроект"</v>
          </cell>
          <cell r="E2" t="str">
            <v>Моськин В.А.</v>
          </cell>
          <cell r="G2" t="str">
            <v>Исполнительная смета № 1</v>
          </cell>
          <cell r="J2" t="str">
            <v>стадия П</v>
          </cell>
        </row>
        <row r="3">
          <cell r="A3" t="str">
            <v>ЗАО "Капстройпроект"</v>
          </cell>
          <cell r="E3" t="str">
            <v>Лысов А.Е.</v>
          </cell>
          <cell r="G3" t="str">
            <v>Cмета № 1</v>
          </cell>
          <cell r="J3" t="str">
            <v>стадия РД</v>
          </cell>
        </row>
        <row r="4">
          <cell r="A4" t="str">
            <v>ООО "Каналсетьпроект"</v>
          </cell>
          <cell r="E4" t="str">
            <v>Четыркина Г.В.</v>
          </cell>
          <cell r="G4" t="str">
            <v>Исполнительная смета № 2</v>
          </cell>
        </row>
        <row r="5">
          <cell r="A5" t="str">
            <v>ЗАО "Гендирекция Центр"</v>
          </cell>
          <cell r="E5" t="str">
            <v>Шлячков Д.</v>
          </cell>
          <cell r="G5" t="str">
            <v>Cмета № 2</v>
          </cell>
        </row>
        <row r="6">
          <cell r="A6" t="str">
            <v>ЗАО "ТУКС - 4"</v>
          </cell>
          <cell r="E6" t="str">
            <v>Шувалов Д.Ю.</v>
          </cell>
          <cell r="G6" t="str">
            <v>Исполнительная смета № 3</v>
          </cell>
        </row>
        <row r="7">
          <cell r="A7" t="str">
            <v>ЗАО "ТУКС - 2"</v>
          </cell>
          <cell r="E7" t="str">
            <v>Сагаев Р.Б.</v>
          </cell>
          <cell r="G7" t="str">
            <v>Cмета № 3</v>
          </cell>
        </row>
        <row r="8">
          <cell r="A8" t="str">
            <v>ЗАО "ТУКС - 1"</v>
          </cell>
        </row>
        <row r="9">
          <cell r="A9" t="str">
            <v>ЗАО "ТУКС - 3"</v>
          </cell>
        </row>
        <row r="10">
          <cell r="A10" t="str">
            <v>ЗАО "ТУКС № 7 ЮВ"</v>
          </cell>
        </row>
        <row r="11">
          <cell r="A11" t="str">
            <v>ГУП "Моссвет"</v>
          </cell>
        </row>
        <row r="12">
          <cell r="A12" t="str">
            <v>ЗАО "Альстрой"</v>
          </cell>
        </row>
        <row r="13">
          <cell r="A13" t="str">
            <v>ООО "Архинж"</v>
          </cell>
        </row>
        <row r="14">
          <cell r="A14" t="str">
            <v>МГУП "Мосводоканал УКС ГТС"</v>
          </cell>
        </row>
        <row r="15">
          <cell r="A15" t="str">
            <v>ПУНС МГП "Мосводоканал"</v>
          </cell>
        </row>
        <row r="16">
          <cell r="A16" t="str">
            <v>ЗАО "УКС"</v>
          </cell>
        </row>
        <row r="17">
          <cell r="A17" t="str">
            <v>ЗАО "УКС объектов здравоохранения"</v>
          </cell>
        </row>
        <row r="18">
          <cell r="A18" t="str">
            <v>ООО "Зеленоградкапстрой"</v>
          </cell>
        </row>
        <row r="19">
          <cell r="A19" t="str">
            <v>ГУП МНИИП "Моспроект-4"</v>
          </cell>
        </row>
        <row r="20">
          <cell r="A20" t="str">
            <v>ЗАО "Дон-строй"</v>
          </cell>
        </row>
        <row r="21">
          <cell r="A21" t="str">
            <v>ООО "Региональная финансово-строительная компания"</v>
          </cell>
        </row>
        <row r="22">
          <cell r="A22" t="str">
            <v>ООО "ПИК Инвест"</v>
          </cell>
        </row>
        <row r="23">
          <cell r="A23" t="str">
            <v>ЗАО "Инвестстрой"</v>
          </cell>
        </row>
        <row r="24">
          <cell r="A24" t="str">
            <v>ООО  ОКС "СУ-155"</v>
          </cell>
        </row>
        <row r="25">
          <cell r="A25" t="str">
            <v>ООО "Фирма Вершина"</v>
          </cell>
        </row>
        <row r="26">
          <cell r="A26" t="str">
            <v>ООО "АПЦ "Проспроект"</v>
          </cell>
        </row>
        <row r="27">
          <cell r="A27" t="str">
            <v>ОАО "Метрогипротранс"</v>
          </cell>
        </row>
        <row r="28">
          <cell r="A28" t="str">
            <v>ООО ПСФ "КРОСТ"</v>
          </cell>
        </row>
        <row r="29">
          <cell r="A29" t="str">
            <v>УКС ГУП "Мосгаз"</v>
          </cell>
        </row>
        <row r="30">
          <cell r="A30" t="str">
            <v>ООО "Межрегиональный союз строителей"</v>
          </cell>
        </row>
        <row r="31">
          <cell r="A31" t="str">
            <v>ООО "Жилкапстрой"</v>
          </cell>
        </row>
        <row r="32">
          <cell r="A32" t="str">
            <v>ЗАО "УКС ИКС и Д"</v>
          </cell>
        </row>
        <row r="33">
          <cell r="A33" t="str">
            <v>ГУП "Мосинжпроект"</v>
          </cell>
        </row>
        <row r="34">
          <cell r="A34" t="str">
            <v>ООО "Жилкапстрой"</v>
          </cell>
        </row>
        <row r="35">
          <cell r="A35" t="str">
            <v>ООО "СветоСервиС"</v>
          </cell>
        </row>
        <row r="36">
          <cell r="A36" t="str">
            <v>ООО "МНПП СВЭН"</v>
          </cell>
        </row>
        <row r="37">
          <cell r="A37" t="str">
            <v>ЗАО "СОРВиК"</v>
          </cell>
        </row>
        <row r="38">
          <cell r="A38" t="str">
            <v>ЗАО "ИНЖПРОЕКТСЕРВИС"</v>
          </cell>
        </row>
        <row r="39">
          <cell r="A39" t="str">
            <v>ЗАО "ИНСТИТУТ ПРОМОС"</v>
          </cell>
        </row>
        <row r="40">
          <cell r="A40" t="str">
            <v>ЗАО "УКС КБН"</v>
          </cell>
        </row>
        <row r="41">
          <cell r="A41" t="str">
            <v>ЗАО "ГЕОТОК"</v>
          </cell>
        </row>
        <row r="42">
          <cell r="A42" t="str">
            <v>ЗАО "ММА + Фицрой Робинсон Интернэшенл"</v>
          </cell>
        </row>
        <row r="43">
          <cell r="A43" t="str">
            <v>ЗАО "МОСПРОМСТРОЙ" ФИРМА "АРС"</v>
          </cell>
        </row>
        <row r="44">
          <cell r="A44" t="str">
            <v>Архитектурно-проектная мастерская ООО "Малая Студия"</v>
          </cell>
        </row>
        <row r="45">
          <cell r="A45" t="str">
            <v>ООО "ТУКС МОСПРОМСТРОЙ"</v>
          </cell>
        </row>
        <row r="46">
          <cell r="A46" t="str">
            <v>ГУП "МНИИТЭП"</v>
          </cell>
        </row>
        <row r="47">
          <cell r="A47" t="str">
            <v>НПО "КОСМОС"</v>
          </cell>
        </row>
        <row r="48">
          <cell r="A48" t="str">
            <v>ООО "ПРОК - энерго 2001"</v>
          </cell>
        </row>
        <row r="49">
          <cell r="A49" t="str">
            <v>ОАО "УКС НАУКА"</v>
          </cell>
        </row>
        <row r="50">
          <cell r="A50" t="str">
            <v>ГУП "МосводоканалНИИпроект"</v>
          </cell>
        </row>
        <row r="51">
          <cell r="A51" t="str">
            <v>ФГУП «Институт общественных зданий»</v>
          </cell>
        </row>
        <row r="52">
          <cell r="A52" t="str">
            <v>ОАО "СТРОЙПРОЕКТ"</v>
          </cell>
        </row>
        <row r="53">
          <cell r="A53" t="str">
            <v>ЗАО "ИНВЕСТСТРОЙ"</v>
          </cell>
        </row>
        <row r="54">
          <cell r="A54" t="str">
            <v>ЗАО "СТРОЙИНДУСТРИЯ"</v>
          </cell>
        </row>
      </sheetData>
      <sheetData sheetId="4">
        <row r="1">
          <cell r="A1" t="str">
            <v xml:space="preserve"> </v>
          </cell>
        </row>
        <row r="2">
          <cell r="A2" t="str">
            <v>1,1</v>
          </cell>
        </row>
        <row r="3">
          <cell r="A3" t="str">
            <v>1,25</v>
          </cell>
        </row>
        <row r="4">
          <cell r="A4" t="str">
            <v>1,43</v>
          </cell>
        </row>
        <row r="5">
          <cell r="A5" t="str">
            <v>1,67</v>
          </cell>
        </row>
        <row r="6">
          <cell r="A6" t="str">
            <v>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Огл. Графиков"/>
      <sheetName val="рабочий"/>
      <sheetName val="Текущие цены"/>
      <sheetName val="окраска"/>
    </sheetNames>
    <sheetDataSet>
      <sheetData sheetId="0" refreshError="1">
        <row r="17">
          <cell r="AE17">
            <v>8</v>
          </cell>
        </row>
        <row r="20"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Пояснение к расчету - ЖД ПИР"/>
      <sheetName val="Сист_контр"/>
      <sheetName val="Форма_2"/>
      <sheetName val="Форма_3"/>
      <sheetName val="Смет__ДЦ"/>
      <sheetName val="Модуль1_(2)"/>
      <sheetName val="Свод_подробно"/>
      <sheetName val="Коэффициенты"/>
      <sheetName val="Other software VCR"/>
      <sheetName val="автоматизация РД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ИРС-Сириус"/>
      <sheetName val="Структура себестоимости (9 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план"/>
      <sheetName val="Лист4"/>
      <sheetName val="Смета 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L64"/>
  <sheetViews>
    <sheetView topLeftCell="A10" zoomScale="110" zoomScaleNormal="110" zoomScaleSheetLayoutView="85" workbookViewId="0">
      <selection activeCell="E28" sqref="E28"/>
    </sheetView>
  </sheetViews>
  <sheetFormatPr defaultColWidth="9.140625" defaultRowHeight="15.75" x14ac:dyDescent="0.25"/>
  <cols>
    <col min="1" max="1" width="52.85546875" style="1" customWidth="1"/>
    <col min="2" max="2" width="7" style="16" customWidth="1"/>
    <col min="3" max="3" width="42.85546875" style="19" customWidth="1"/>
    <col min="4" max="4" width="20.5703125" style="19" customWidth="1"/>
    <col min="5" max="5" width="18.42578125" style="19" customWidth="1"/>
    <col min="6" max="6" width="4.7109375" style="21" customWidth="1"/>
    <col min="7" max="7" width="4.7109375" style="16" customWidth="1"/>
    <col min="8" max="10" width="9.140625" style="16"/>
    <col min="11" max="12" width="9.140625" style="8"/>
    <col min="13" max="16384" width="9.140625" style="1"/>
  </cols>
  <sheetData>
    <row r="1" spans="2:12" s="10" customFormat="1" ht="29.25" customHeight="1" x14ac:dyDescent="0.25">
      <c r="B1" s="120" t="s">
        <v>0</v>
      </c>
      <c r="C1" s="120"/>
      <c r="D1" s="120"/>
      <c r="E1" s="120"/>
      <c r="F1" s="15"/>
      <c r="G1" s="16"/>
      <c r="H1" s="16"/>
      <c r="I1" s="16"/>
      <c r="J1" s="16"/>
      <c r="K1" s="12"/>
      <c r="L1" s="12"/>
    </row>
    <row r="2" spans="2:12" s="11" customFormat="1" ht="19.5" customHeight="1" x14ac:dyDescent="0.25">
      <c r="B2" s="124" t="s">
        <v>20</v>
      </c>
      <c r="C2" s="124"/>
      <c r="D2" s="124"/>
      <c r="E2" s="124"/>
      <c r="F2" s="17"/>
      <c r="G2" s="18"/>
      <c r="H2" s="18"/>
      <c r="I2" s="18"/>
      <c r="J2" s="18"/>
      <c r="K2" s="13"/>
      <c r="L2" s="13"/>
    </row>
    <row r="3" spans="2:12" ht="73.5" customHeight="1" x14ac:dyDescent="0.25">
      <c r="B3" s="123" t="s">
        <v>66</v>
      </c>
      <c r="C3" s="123"/>
      <c r="D3" s="123"/>
      <c r="E3" s="123"/>
      <c r="F3" s="17"/>
      <c r="G3" s="18"/>
    </row>
    <row r="4" spans="2:12" ht="20.25" customHeight="1" x14ac:dyDescent="0.25">
      <c r="B4" s="45"/>
      <c r="C4" s="45"/>
      <c r="D4" s="45"/>
      <c r="E4" s="45"/>
      <c r="F4" s="17"/>
      <c r="G4" s="18"/>
    </row>
    <row r="5" spans="2:12" s="4" customFormat="1" ht="18.75" customHeight="1" x14ac:dyDescent="0.25">
      <c r="B5" s="27"/>
      <c r="C5" s="42" t="s">
        <v>6</v>
      </c>
      <c r="D5" s="43"/>
      <c r="E5" s="31"/>
      <c r="F5" s="24"/>
      <c r="G5" s="27"/>
      <c r="H5" s="27"/>
      <c r="I5" s="27"/>
      <c r="J5" s="27"/>
    </row>
    <row r="6" spans="2:12" s="4" customFormat="1" ht="18.75" customHeight="1" x14ac:dyDescent="0.25">
      <c r="B6" s="27"/>
      <c r="C6" s="32" t="s">
        <v>36</v>
      </c>
      <c r="D6" s="33">
        <v>27961</v>
      </c>
      <c r="E6" s="34"/>
      <c r="F6" s="24"/>
      <c r="G6" s="27"/>
      <c r="H6" s="27"/>
      <c r="I6" s="27"/>
      <c r="J6" s="27"/>
    </row>
    <row r="7" spans="2:12" s="4" customFormat="1" ht="18.75" customHeight="1" x14ac:dyDescent="0.25">
      <c r="B7" s="27"/>
      <c r="C7" s="32" t="s">
        <v>18</v>
      </c>
      <c r="D7" s="33">
        <v>12208</v>
      </c>
      <c r="E7" s="34"/>
      <c r="F7" s="24"/>
      <c r="G7" s="27"/>
      <c r="H7" s="27"/>
      <c r="I7" s="27"/>
      <c r="J7" s="27"/>
    </row>
    <row r="8" spans="2:12" s="4" customFormat="1" ht="18.75" customHeight="1" x14ac:dyDescent="0.25">
      <c r="B8" s="27"/>
      <c r="C8" s="32" t="s">
        <v>17</v>
      </c>
      <c r="D8" s="33">
        <v>97</v>
      </c>
      <c r="E8" s="31"/>
      <c r="F8" s="24"/>
      <c r="G8" s="27"/>
      <c r="H8" s="27"/>
      <c r="I8" s="27"/>
      <c r="J8" s="27"/>
    </row>
    <row r="9" spans="2:12" s="5" customFormat="1" x14ac:dyDescent="0.25">
      <c r="B9" s="19"/>
      <c r="C9" s="29"/>
      <c r="D9" s="30"/>
      <c r="E9" s="30"/>
      <c r="F9" s="21"/>
      <c r="G9" s="19"/>
      <c r="H9" s="19"/>
      <c r="I9" s="19"/>
      <c r="J9" s="19"/>
    </row>
    <row r="10" spans="2:12" s="4" customFormat="1" ht="18" customHeight="1" x14ac:dyDescent="0.25">
      <c r="B10" s="27"/>
      <c r="C10" s="6"/>
      <c r="D10" s="44" t="s">
        <v>10</v>
      </c>
      <c r="E10" s="44" t="s">
        <v>11</v>
      </c>
      <c r="F10" s="24"/>
      <c r="G10" s="27"/>
      <c r="H10" s="27"/>
      <c r="I10" s="27"/>
      <c r="J10" s="27"/>
    </row>
    <row r="11" spans="2:12" s="7" customFormat="1" ht="31.5" customHeight="1" x14ac:dyDescent="0.25">
      <c r="B11" s="128" t="s">
        <v>7</v>
      </c>
      <c r="C11" s="128"/>
      <c r="D11" s="36"/>
      <c r="E11" s="37"/>
      <c r="F11" s="24"/>
      <c r="G11" s="35"/>
      <c r="H11" s="35"/>
      <c r="I11" s="35"/>
      <c r="J11" s="35"/>
    </row>
    <row r="12" spans="2:12" s="7" customFormat="1" ht="18.75" customHeight="1" x14ac:dyDescent="0.25">
      <c r="B12" s="128" t="s">
        <v>8</v>
      </c>
      <c r="C12" s="128"/>
      <c r="D12" s="36"/>
      <c r="E12" s="37"/>
      <c r="F12" s="24"/>
      <c r="G12" s="35"/>
      <c r="H12" s="35"/>
      <c r="I12" s="35"/>
      <c r="J12" s="35"/>
    </row>
    <row r="13" spans="2:12" s="8" customFormat="1" ht="18.75" customHeight="1" x14ac:dyDescent="0.25">
      <c r="B13" s="128" t="s">
        <v>9</v>
      </c>
      <c r="C13" s="128"/>
      <c r="D13" s="36"/>
      <c r="E13" s="37"/>
      <c r="F13" s="21"/>
      <c r="G13" s="16"/>
      <c r="H13" s="16"/>
      <c r="I13" s="16"/>
      <c r="J13" s="16"/>
    </row>
    <row r="14" spans="2:12" s="7" customFormat="1" ht="18.75" customHeight="1" x14ac:dyDescent="0.25">
      <c r="B14" s="128" t="s">
        <v>3</v>
      </c>
      <c r="C14" s="128"/>
      <c r="D14" s="36"/>
      <c r="E14" s="37"/>
      <c r="F14" s="24"/>
      <c r="G14" s="35"/>
      <c r="H14" s="35"/>
      <c r="I14" s="35"/>
      <c r="J14" s="35"/>
    </row>
    <row r="15" spans="2:12" s="7" customFormat="1" ht="18.75" customHeight="1" x14ac:dyDescent="0.25">
      <c r="B15" s="46"/>
      <c r="C15" s="46"/>
      <c r="D15" s="47"/>
      <c r="E15" s="48"/>
      <c r="F15" s="24"/>
      <c r="G15" s="35"/>
      <c r="H15" s="35"/>
      <c r="I15" s="35"/>
      <c r="J15" s="35"/>
    </row>
    <row r="16" spans="2:12" x14ac:dyDescent="0.25">
      <c r="E16" s="20" t="s">
        <v>1</v>
      </c>
    </row>
    <row r="17" spans="2:12" s="2" customFormat="1" ht="36" customHeight="1" x14ac:dyDescent="0.25">
      <c r="B17" s="39" t="s">
        <v>21</v>
      </c>
      <c r="C17" s="121" t="s">
        <v>2</v>
      </c>
      <c r="D17" s="122"/>
      <c r="E17" s="39" t="s">
        <v>19</v>
      </c>
      <c r="F17" s="21"/>
      <c r="G17" s="19"/>
      <c r="H17" s="19"/>
      <c r="I17" s="19"/>
      <c r="J17" s="19"/>
      <c r="K17" s="5"/>
      <c r="L17" s="5"/>
    </row>
    <row r="18" spans="2:12" s="3" customFormat="1" ht="51" customHeight="1" x14ac:dyDescent="0.25">
      <c r="B18" s="14">
        <v>1</v>
      </c>
      <c r="C18" s="116" t="s">
        <v>15</v>
      </c>
      <c r="D18" s="117"/>
      <c r="E18" s="25">
        <f>SUM(E20:E26)</f>
        <v>42873533.329999998</v>
      </c>
      <c r="F18" s="24"/>
      <c r="G18" s="27"/>
      <c r="H18" s="27"/>
      <c r="I18" s="27"/>
      <c r="J18" s="27"/>
      <c r="K18" s="4"/>
      <c r="L18" s="4"/>
    </row>
    <row r="19" spans="2:12" s="3" customFormat="1" ht="21.75" customHeight="1" x14ac:dyDescent="0.25">
      <c r="B19" s="38"/>
      <c r="C19" s="116" t="s">
        <v>25</v>
      </c>
      <c r="D19" s="117"/>
      <c r="E19" s="25"/>
      <c r="F19" s="24"/>
      <c r="G19" s="27"/>
      <c r="H19" s="27"/>
      <c r="I19" s="27"/>
      <c r="J19" s="27"/>
      <c r="K19" s="4"/>
      <c r="L19" s="4"/>
    </row>
    <row r="20" spans="2:12" s="2" customFormat="1" ht="27.75" customHeight="1" x14ac:dyDescent="0.25">
      <c r="B20" s="41" t="s">
        <v>12</v>
      </c>
      <c r="C20" s="126" t="s">
        <v>26</v>
      </c>
      <c r="D20" s="127"/>
      <c r="E20" s="23">
        <v>0</v>
      </c>
      <c r="F20" s="24"/>
      <c r="G20" s="19"/>
      <c r="H20" s="19"/>
      <c r="I20" s="19"/>
      <c r="J20" s="19"/>
      <c r="K20" s="5"/>
      <c r="L20" s="5"/>
    </row>
    <row r="21" spans="2:12" s="2" customFormat="1" ht="27.75" customHeight="1" x14ac:dyDescent="0.25">
      <c r="B21" s="41" t="s">
        <v>13</v>
      </c>
      <c r="C21" s="126" t="s">
        <v>27</v>
      </c>
      <c r="D21" s="127"/>
      <c r="E21" s="23">
        <v>0</v>
      </c>
      <c r="F21" s="24"/>
      <c r="G21" s="19"/>
      <c r="H21" s="19"/>
      <c r="I21" s="19"/>
      <c r="J21" s="19"/>
      <c r="K21" s="5"/>
      <c r="L21" s="5"/>
    </row>
    <row r="22" spans="2:12" s="2" customFormat="1" ht="27.75" customHeight="1" x14ac:dyDescent="0.25">
      <c r="B22" s="41" t="s">
        <v>14</v>
      </c>
      <c r="C22" s="126" t="s">
        <v>28</v>
      </c>
      <c r="D22" s="127"/>
      <c r="E22" s="23">
        <v>0</v>
      </c>
      <c r="F22" s="24"/>
      <c r="G22" s="19"/>
      <c r="H22" s="19"/>
      <c r="I22" s="19"/>
      <c r="J22" s="19"/>
      <c r="K22" s="5"/>
      <c r="L22" s="5"/>
    </row>
    <row r="23" spans="2:12" s="2" customFormat="1" ht="27.75" customHeight="1" x14ac:dyDescent="0.25">
      <c r="B23" s="41" t="s">
        <v>24</v>
      </c>
      <c r="C23" s="126" t="s">
        <v>32</v>
      </c>
      <c r="D23" s="127"/>
      <c r="E23" s="23">
        <v>0</v>
      </c>
      <c r="F23" s="24"/>
      <c r="G23" s="19"/>
      <c r="H23" s="19"/>
      <c r="I23" s="19"/>
      <c r="J23" s="19"/>
      <c r="K23" s="5"/>
      <c r="L23" s="5"/>
    </row>
    <row r="24" spans="2:12" s="2" customFormat="1" ht="27.75" customHeight="1" x14ac:dyDescent="0.25">
      <c r="B24" s="41" t="s">
        <v>29</v>
      </c>
      <c r="C24" s="126" t="s">
        <v>33</v>
      </c>
      <c r="D24" s="127"/>
      <c r="E24" s="23">
        <v>0</v>
      </c>
      <c r="F24" s="24"/>
      <c r="G24" s="19"/>
      <c r="H24" s="19"/>
      <c r="I24" s="19"/>
      <c r="J24" s="19"/>
      <c r="K24" s="5"/>
      <c r="L24" s="5"/>
    </row>
    <row r="25" spans="2:12" s="2" customFormat="1" ht="37.5" customHeight="1" x14ac:dyDescent="0.25">
      <c r="B25" s="41" t="s">
        <v>30</v>
      </c>
      <c r="C25" s="126" t="s">
        <v>34</v>
      </c>
      <c r="D25" s="127"/>
      <c r="E25" s="23">
        <f>E28/0.6*0.4</f>
        <v>42873533.329999998</v>
      </c>
      <c r="F25" s="24"/>
      <c r="G25" s="19"/>
      <c r="H25" s="19"/>
      <c r="I25" s="19"/>
      <c r="J25" s="19"/>
      <c r="K25" s="5"/>
      <c r="L25" s="5"/>
    </row>
    <row r="26" spans="2:12" s="2" customFormat="1" ht="35.25" customHeight="1" x14ac:dyDescent="0.25">
      <c r="B26" s="41" t="s">
        <v>31</v>
      </c>
      <c r="C26" s="126" t="s">
        <v>35</v>
      </c>
      <c r="D26" s="127"/>
      <c r="E26" s="23"/>
      <c r="F26" s="24"/>
      <c r="G26" s="19"/>
      <c r="H26" s="19"/>
      <c r="I26" s="19"/>
      <c r="J26" s="19"/>
      <c r="K26" s="5"/>
      <c r="L26" s="5"/>
    </row>
    <row r="27" spans="2:12" s="3" customFormat="1" ht="24" customHeight="1" x14ac:dyDescent="0.25">
      <c r="B27" s="14">
        <v>2</v>
      </c>
      <c r="C27" s="116" t="s">
        <v>23</v>
      </c>
      <c r="D27" s="117"/>
      <c r="E27" s="25">
        <v>0</v>
      </c>
      <c r="F27" s="24"/>
      <c r="G27" s="27"/>
      <c r="H27" s="27"/>
      <c r="I27" s="27"/>
      <c r="J27" s="27"/>
      <c r="K27" s="4"/>
      <c r="L27" s="4"/>
    </row>
    <row r="28" spans="2:12" s="3" customFormat="1" ht="21" customHeight="1" x14ac:dyDescent="0.25">
      <c r="B28" s="14">
        <v>3</v>
      </c>
      <c r="C28" s="116" t="s">
        <v>22</v>
      </c>
      <c r="D28" s="117"/>
      <c r="E28" s="25">
        <f>2300*D6</f>
        <v>64310300</v>
      </c>
      <c r="F28" s="24"/>
      <c r="G28" s="40"/>
      <c r="H28" s="27"/>
      <c r="I28" s="27"/>
      <c r="J28" s="27"/>
      <c r="K28" s="4"/>
      <c r="L28" s="4"/>
    </row>
    <row r="29" spans="2:12" s="3" customFormat="1" ht="21" customHeight="1" x14ac:dyDescent="0.25">
      <c r="B29" s="14">
        <v>4</v>
      </c>
      <c r="C29" s="116" t="s">
        <v>3</v>
      </c>
      <c r="D29" s="117"/>
      <c r="E29" s="25">
        <v>0</v>
      </c>
      <c r="F29" s="24"/>
      <c r="G29" s="40"/>
      <c r="H29" s="27"/>
      <c r="I29" s="27"/>
      <c r="J29" s="27"/>
      <c r="K29" s="4"/>
      <c r="L29" s="4"/>
    </row>
    <row r="30" spans="2:12" s="3" customFormat="1" ht="21" customHeight="1" x14ac:dyDescent="0.25">
      <c r="B30" s="9"/>
      <c r="C30" s="118" t="s">
        <v>4</v>
      </c>
      <c r="D30" s="119"/>
      <c r="E30" s="25">
        <f>E18+E27+E28+E29</f>
        <v>107183833.33</v>
      </c>
      <c r="F30" s="26"/>
      <c r="G30" s="27"/>
      <c r="H30" s="27"/>
      <c r="I30" s="27"/>
      <c r="J30" s="27"/>
      <c r="K30" s="4"/>
      <c r="L30" s="4"/>
    </row>
    <row r="31" spans="2:12" s="2" customFormat="1" ht="21" customHeight="1" x14ac:dyDescent="0.25">
      <c r="B31" s="22"/>
      <c r="C31" s="118" t="s">
        <v>16</v>
      </c>
      <c r="D31" s="119"/>
      <c r="E31" s="23">
        <f>(E30*1.2)-E30</f>
        <v>21436766.670000002</v>
      </c>
      <c r="F31" s="28"/>
      <c r="G31" s="19"/>
      <c r="H31" s="19"/>
      <c r="I31" s="19"/>
      <c r="J31" s="19"/>
      <c r="K31" s="5"/>
      <c r="L31" s="5"/>
    </row>
    <row r="32" spans="2:12" s="3" customFormat="1" ht="21" customHeight="1" x14ac:dyDescent="0.25">
      <c r="B32" s="9"/>
      <c r="C32" s="118" t="s">
        <v>5</v>
      </c>
      <c r="D32" s="119"/>
      <c r="E32" s="25">
        <f>SUM(E30:E31)</f>
        <v>128620600</v>
      </c>
      <c r="F32" s="26"/>
      <c r="G32" s="27"/>
      <c r="H32" s="27"/>
      <c r="I32" s="27"/>
      <c r="J32" s="27"/>
      <c r="K32" s="4"/>
      <c r="L32" s="4"/>
    </row>
    <row r="33" spans="2:12" s="2" customFormat="1" x14ac:dyDescent="0.25">
      <c r="B33" s="19"/>
      <c r="C33" s="29"/>
      <c r="D33" s="30"/>
      <c r="E33" s="30"/>
      <c r="F33" s="21"/>
      <c r="G33" s="19"/>
      <c r="H33" s="19"/>
      <c r="I33" s="19"/>
      <c r="J33" s="19"/>
      <c r="K33" s="5"/>
      <c r="L33" s="5"/>
    </row>
    <row r="34" spans="2:12" s="8" customFormat="1" x14ac:dyDescent="0.25">
      <c r="B34" s="12" t="s">
        <v>37</v>
      </c>
      <c r="C34" s="19"/>
      <c r="D34" s="19"/>
      <c r="E34" s="19"/>
      <c r="F34" s="21"/>
      <c r="G34" s="16"/>
      <c r="H34" s="16"/>
      <c r="I34" s="16"/>
      <c r="J34" s="16"/>
    </row>
    <row r="35" spans="2:12" s="8" customFormat="1" x14ac:dyDescent="0.25">
      <c r="B35" s="12" t="s">
        <v>38</v>
      </c>
      <c r="C35" s="19"/>
      <c r="D35" s="19"/>
      <c r="E35" s="19"/>
      <c r="F35" s="21"/>
      <c r="G35" s="16"/>
      <c r="H35" s="16"/>
      <c r="I35" s="16"/>
      <c r="J35" s="16"/>
    </row>
    <row r="37" spans="2:12" ht="36" customHeight="1" x14ac:dyDescent="0.25">
      <c r="B37" s="49">
        <v>1</v>
      </c>
      <c r="C37" s="129" t="s">
        <v>39</v>
      </c>
      <c r="D37" s="129"/>
      <c r="E37" s="129"/>
    </row>
    <row r="38" spans="2:12" ht="31.5" customHeight="1" x14ac:dyDescent="0.25">
      <c r="B38" s="49">
        <v>2</v>
      </c>
      <c r="C38" s="129" t="s">
        <v>40</v>
      </c>
      <c r="D38" s="129"/>
      <c r="E38" s="129"/>
    </row>
    <row r="39" spans="2:12" ht="39.75" customHeight="1" x14ac:dyDescent="0.25">
      <c r="B39" s="49">
        <v>3</v>
      </c>
      <c r="C39" s="129" t="s">
        <v>41</v>
      </c>
      <c r="D39" s="129"/>
      <c r="E39" s="129"/>
    </row>
    <row r="40" spans="2:12" ht="26.25" customHeight="1" x14ac:dyDescent="0.25">
      <c r="B40" s="49">
        <v>4</v>
      </c>
      <c r="C40" s="125" t="s">
        <v>42</v>
      </c>
      <c r="D40" s="125"/>
      <c r="E40" s="125"/>
    </row>
    <row r="41" spans="2:12" ht="53.25" customHeight="1" x14ac:dyDescent="0.25">
      <c r="B41" s="49">
        <v>5</v>
      </c>
      <c r="C41" s="125" t="s">
        <v>43</v>
      </c>
      <c r="D41" s="125"/>
      <c r="E41" s="125"/>
    </row>
    <row r="42" spans="2:12" ht="63" customHeight="1" x14ac:dyDescent="0.25">
      <c r="B42" s="49">
        <v>6</v>
      </c>
      <c r="C42" s="125" t="s">
        <v>44</v>
      </c>
      <c r="D42" s="125"/>
      <c r="E42" s="125"/>
    </row>
    <row r="43" spans="2:12" s="50" customFormat="1" ht="53.25" customHeight="1" x14ac:dyDescent="0.25">
      <c r="B43" s="49">
        <v>7</v>
      </c>
      <c r="C43" s="125" t="s">
        <v>45</v>
      </c>
      <c r="D43" s="125"/>
      <c r="E43" s="125"/>
      <c r="F43" s="21"/>
      <c r="G43" s="16"/>
      <c r="H43" s="16"/>
      <c r="I43" s="16"/>
      <c r="J43" s="16"/>
      <c r="K43" s="16"/>
      <c r="L43" s="16"/>
    </row>
    <row r="44" spans="2:12" s="50" customFormat="1" x14ac:dyDescent="0.25">
      <c r="B44" s="49">
        <v>8</v>
      </c>
      <c r="C44" s="125" t="s">
        <v>46</v>
      </c>
      <c r="D44" s="125"/>
      <c r="E44" s="125"/>
      <c r="F44" s="21"/>
      <c r="G44" s="16"/>
      <c r="H44" s="16"/>
      <c r="I44" s="16"/>
      <c r="J44" s="16"/>
      <c r="K44" s="16"/>
      <c r="L44" s="16"/>
    </row>
    <row r="45" spans="2:12" s="50" customFormat="1" ht="41.25" customHeight="1" x14ac:dyDescent="0.25">
      <c r="B45" s="49">
        <v>9</v>
      </c>
      <c r="C45" s="125" t="s">
        <v>47</v>
      </c>
      <c r="D45" s="125"/>
      <c r="E45" s="125"/>
      <c r="F45" s="21"/>
      <c r="G45" s="16"/>
      <c r="H45" s="16"/>
      <c r="I45" s="16"/>
      <c r="J45" s="16"/>
      <c r="K45" s="16"/>
      <c r="L45" s="16"/>
    </row>
    <row r="46" spans="2:12" s="50" customFormat="1" ht="40.5" customHeight="1" x14ac:dyDescent="0.25">
      <c r="B46" s="49">
        <v>10</v>
      </c>
      <c r="C46" s="125" t="s">
        <v>48</v>
      </c>
      <c r="D46" s="125"/>
      <c r="E46" s="125"/>
      <c r="F46" s="21"/>
      <c r="G46" s="16"/>
      <c r="H46" s="16"/>
      <c r="I46" s="16"/>
      <c r="J46" s="16"/>
      <c r="K46" s="16"/>
      <c r="L46" s="16"/>
    </row>
    <row r="47" spans="2:12" s="50" customFormat="1" x14ac:dyDescent="0.25">
      <c r="B47" s="49">
        <v>11</v>
      </c>
      <c r="C47" s="125" t="s">
        <v>49</v>
      </c>
      <c r="D47" s="125"/>
      <c r="E47" s="125"/>
      <c r="F47" s="21"/>
      <c r="G47" s="16"/>
      <c r="H47" s="16"/>
      <c r="I47" s="16"/>
      <c r="J47" s="16"/>
      <c r="K47" s="16"/>
      <c r="L47" s="16"/>
    </row>
    <row r="48" spans="2:12" s="50" customFormat="1" ht="53.25" customHeight="1" x14ac:dyDescent="0.25">
      <c r="B48" s="49">
        <v>12</v>
      </c>
      <c r="C48" s="125" t="s">
        <v>50</v>
      </c>
      <c r="D48" s="125"/>
      <c r="E48" s="125"/>
      <c r="F48" s="21"/>
      <c r="G48" s="16"/>
      <c r="H48" s="16"/>
      <c r="I48" s="16"/>
      <c r="J48" s="16"/>
      <c r="K48" s="16"/>
      <c r="L48" s="16"/>
    </row>
    <row r="49" spans="2:12" s="50" customFormat="1" x14ac:dyDescent="0.25">
      <c r="B49" s="49">
        <v>13</v>
      </c>
      <c r="C49" s="125" t="s">
        <v>51</v>
      </c>
      <c r="D49" s="125"/>
      <c r="E49" s="125"/>
      <c r="F49" s="21"/>
      <c r="G49" s="16"/>
      <c r="H49" s="16"/>
      <c r="I49" s="16"/>
      <c r="J49" s="16"/>
      <c r="K49" s="16"/>
      <c r="L49" s="16"/>
    </row>
    <row r="50" spans="2:12" s="50" customFormat="1" x14ac:dyDescent="0.25">
      <c r="B50" s="49">
        <v>14</v>
      </c>
      <c r="C50" s="125" t="s">
        <v>52</v>
      </c>
      <c r="D50" s="125"/>
      <c r="E50" s="125"/>
      <c r="F50" s="21"/>
      <c r="G50" s="16"/>
      <c r="H50" s="16"/>
      <c r="I50" s="16"/>
      <c r="J50" s="16"/>
      <c r="K50" s="16"/>
      <c r="L50" s="16"/>
    </row>
    <row r="51" spans="2:12" s="50" customFormat="1" ht="39.75" customHeight="1" x14ac:dyDescent="0.25">
      <c r="B51" s="49">
        <v>15</v>
      </c>
      <c r="C51" s="125" t="s">
        <v>53</v>
      </c>
      <c r="D51" s="125"/>
      <c r="E51" s="125"/>
      <c r="F51" s="21"/>
      <c r="G51" s="16"/>
      <c r="H51" s="16"/>
      <c r="I51" s="16"/>
      <c r="J51" s="16"/>
      <c r="K51" s="16"/>
      <c r="L51" s="16"/>
    </row>
    <row r="52" spans="2:12" s="50" customFormat="1" ht="24" customHeight="1" x14ac:dyDescent="0.25">
      <c r="B52" s="49">
        <v>16</v>
      </c>
      <c r="C52" s="125" t="s">
        <v>54</v>
      </c>
      <c r="D52" s="125"/>
      <c r="E52" s="125"/>
      <c r="F52" s="21"/>
      <c r="G52" s="16"/>
      <c r="H52" s="16"/>
      <c r="I52" s="16"/>
      <c r="J52" s="16"/>
      <c r="K52" s="16"/>
      <c r="L52" s="16"/>
    </row>
    <row r="53" spans="2:12" s="50" customFormat="1" ht="18.75" customHeight="1" x14ac:dyDescent="0.25">
      <c r="B53" s="49">
        <v>17</v>
      </c>
      <c r="C53" s="125" t="s">
        <v>55</v>
      </c>
      <c r="D53" s="125"/>
      <c r="E53" s="125"/>
      <c r="F53" s="21"/>
      <c r="G53" s="16"/>
      <c r="H53" s="16"/>
      <c r="I53" s="16"/>
      <c r="J53" s="16"/>
      <c r="K53" s="16"/>
      <c r="L53" s="16"/>
    </row>
    <row r="54" spans="2:12" s="50" customFormat="1" ht="19.5" customHeight="1" x14ac:dyDescent="0.25">
      <c r="B54" s="49">
        <v>18</v>
      </c>
      <c r="C54" s="125" t="s">
        <v>56</v>
      </c>
      <c r="D54" s="125"/>
      <c r="E54" s="125"/>
      <c r="F54" s="21"/>
      <c r="G54" s="16"/>
      <c r="H54" s="16"/>
      <c r="I54" s="16"/>
      <c r="J54" s="16"/>
      <c r="K54" s="16"/>
      <c r="L54" s="16"/>
    </row>
    <row r="55" spans="2:12" s="50" customFormat="1" ht="38.25" customHeight="1" x14ac:dyDescent="0.25">
      <c r="B55" s="49">
        <v>19</v>
      </c>
      <c r="C55" s="125" t="s">
        <v>57</v>
      </c>
      <c r="D55" s="125"/>
      <c r="E55" s="125"/>
      <c r="F55" s="21"/>
      <c r="G55" s="16"/>
      <c r="H55" s="16"/>
      <c r="I55" s="16"/>
      <c r="J55" s="16"/>
      <c r="K55" s="16"/>
      <c r="L55" s="16"/>
    </row>
    <row r="56" spans="2:12" s="50" customFormat="1" ht="39.75" customHeight="1" x14ac:dyDescent="0.25">
      <c r="B56" s="49">
        <v>20</v>
      </c>
      <c r="C56" s="125" t="s">
        <v>58</v>
      </c>
      <c r="D56" s="125"/>
      <c r="E56" s="125"/>
      <c r="F56" s="21"/>
      <c r="G56" s="16"/>
      <c r="H56" s="16"/>
      <c r="I56" s="16"/>
      <c r="J56" s="16"/>
      <c r="K56" s="16"/>
      <c r="L56" s="16"/>
    </row>
    <row r="57" spans="2:12" s="50" customFormat="1" ht="42" customHeight="1" x14ac:dyDescent="0.25">
      <c r="B57" s="49">
        <v>21</v>
      </c>
      <c r="C57" s="125" t="s">
        <v>59</v>
      </c>
      <c r="D57" s="125"/>
      <c r="E57" s="125"/>
      <c r="F57" s="21"/>
      <c r="G57" s="16"/>
      <c r="H57" s="16"/>
      <c r="I57" s="16"/>
      <c r="J57" s="16"/>
      <c r="K57" s="16"/>
      <c r="L57" s="16"/>
    </row>
    <row r="58" spans="2:12" s="50" customFormat="1" x14ac:dyDescent="0.25">
      <c r="B58" s="49">
        <v>22</v>
      </c>
      <c r="C58" s="125" t="s">
        <v>60</v>
      </c>
      <c r="D58" s="125"/>
      <c r="E58" s="125"/>
      <c r="F58" s="21"/>
      <c r="G58" s="16"/>
      <c r="H58" s="16"/>
      <c r="I58" s="16"/>
      <c r="J58" s="16"/>
      <c r="K58" s="16"/>
      <c r="L58" s="16"/>
    </row>
    <row r="59" spans="2:12" s="50" customFormat="1" ht="16.5" customHeight="1" x14ac:dyDescent="0.25">
      <c r="B59" s="49">
        <v>23</v>
      </c>
      <c r="C59" s="125" t="s">
        <v>61</v>
      </c>
      <c r="D59" s="125"/>
      <c r="E59" s="125"/>
      <c r="F59" s="21"/>
      <c r="G59" s="16"/>
      <c r="H59" s="16"/>
      <c r="I59" s="16"/>
      <c r="J59" s="16"/>
      <c r="K59" s="16"/>
      <c r="L59" s="16"/>
    </row>
    <row r="60" spans="2:12" s="50" customFormat="1" ht="16.5" customHeight="1" x14ac:dyDescent="0.25">
      <c r="B60" s="49">
        <v>24</v>
      </c>
      <c r="C60" s="125" t="s">
        <v>62</v>
      </c>
      <c r="D60" s="125"/>
      <c r="E60" s="125"/>
      <c r="F60" s="21"/>
      <c r="G60" s="16"/>
      <c r="H60" s="16"/>
      <c r="I60" s="16"/>
      <c r="J60" s="16"/>
      <c r="K60" s="16"/>
      <c r="L60" s="16"/>
    </row>
    <row r="61" spans="2:12" s="50" customFormat="1" ht="36.75" customHeight="1" x14ac:dyDescent="0.25">
      <c r="B61" s="49">
        <v>25</v>
      </c>
      <c r="C61" s="125" t="s">
        <v>63</v>
      </c>
      <c r="D61" s="125"/>
      <c r="E61" s="125"/>
      <c r="F61" s="21"/>
      <c r="G61" s="16"/>
      <c r="H61" s="16"/>
      <c r="I61" s="16"/>
      <c r="J61" s="16"/>
      <c r="K61" s="16"/>
      <c r="L61" s="16"/>
    </row>
    <row r="62" spans="2:12" s="50" customFormat="1" ht="42.75" customHeight="1" x14ac:dyDescent="0.25">
      <c r="B62" s="49">
        <v>26</v>
      </c>
      <c r="C62" s="129" t="s">
        <v>64</v>
      </c>
      <c r="D62" s="129"/>
      <c r="E62" s="129"/>
      <c r="F62" s="21"/>
      <c r="G62" s="16"/>
      <c r="H62" s="16"/>
      <c r="I62" s="16"/>
      <c r="J62" s="16"/>
      <c r="K62" s="16"/>
      <c r="L62" s="16"/>
    </row>
    <row r="63" spans="2:12" s="50" customFormat="1" ht="66" customHeight="1" x14ac:dyDescent="0.25">
      <c r="B63" s="49">
        <v>27</v>
      </c>
      <c r="C63" s="129" t="s">
        <v>65</v>
      </c>
      <c r="D63" s="129"/>
      <c r="E63" s="129"/>
      <c r="F63" s="21"/>
      <c r="G63" s="16"/>
      <c r="H63" s="16"/>
      <c r="I63" s="16"/>
      <c r="J63" s="16"/>
      <c r="K63" s="16"/>
      <c r="L63" s="16"/>
    </row>
    <row r="64" spans="2:12" s="50" customFormat="1" ht="16.5" customHeight="1" x14ac:dyDescent="0.25">
      <c r="B64" s="16"/>
      <c r="C64" s="19"/>
      <c r="D64" s="19"/>
      <c r="E64" s="19"/>
      <c r="F64" s="21"/>
      <c r="G64" s="16"/>
      <c r="H64" s="16"/>
      <c r="I64" s="16"/>
      <c r="J64" s="16"/>
      <c r="K64" s="16"/>
      <c r="L64" s="16"/>
    </row>
  </sheetData>
  <sheetProtection formatCells="0" formatColumns="0" formatRows="0"/>
  <dataConsolidate/>
  <mergeCells count="50">
    <mergeCell ref="C62:E62"/>
    <mergeCell ref="C63:E63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7:E57"/>
    <mergeCell ref="C58:E58"/>
    <mergeCell ref="C59:E59"/>
    <mergeCell ref="C60:E60"/>
    <mergeCell ref="C61:E61"/>
    <mergeCell ref="C52:E52"/>
    <mergeCell ref="C53:E53"/>
    <mergeCell ref="C54:E54"/>
    <mergeCell ref="C55:E55"/>
    <mergeCell ref="C56:E56"/>
    <mergeCell ref="C50:E50"/>
    <mergeCell ref="C51:E51"/>
    <mergeCell ref="C24:D24"/>
    <mergeCell ref="C25:D25"/>
    <mergeCell ref="B11:C11"/>
    <mergeCell ref="C20:D20"/>
    <mergeCell ref="C27:D27"/>
    <mergeCell ref="C21:D21"/>
    <mergeCell ref="C22:D22"/>
    <mergeCell ref="C26:D26"/>
    <mergeCell ref="B12:C12"/>
    <mergeCell ref="B13:C13"/>
    <mergeCell ref="B14:C14"/>
    <mergeCell ref="C19:D19"/>
    <mergeCell ref="C23:D23"/>
    <mergeCell ref="C28:D28"/>
    <mergeCell ref="C29:D29"/>
    <mergeCell ref="C30:D30"/>
    <mergeCell ref="C31:D31"/>
    <mergeCell ref="C32:D32"/>
    <mergeCell ref="B1:E1"/>
    <mergeCell ref="C17:D17"/>
    <mergeCell ref="C18:D18"/>
    <mergeCell ref="B3:E3"/>
    <mergeCell ref="B2:E2"/>
  </mergeCells>
  <printOptions horizontalCentered="1"/>
  <pageMargins left="0.31496062992125984" right="0.31496062992125984" top="0.51181102362204722" bottom="0.51181102362204722" header="0.31496062992125984" footer="0.31496062992125984"/>
  <pageSetup paperSize="9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C1:N92"/>
  <sheetViews>
    <sheetView tabSelected="1" topLeftCell="A29" zoomScaleNormal="100" zoomScaleSheetLayoutView="85" workbookViewId="0">
      <selection activeCell="K33" sqref="K33"/>
    </sheetView>
  </sheetViews>
  <sheetFormatPr defaultColWidth="9.140625" defaultRowHeight="15.75" x14ac:dyDescent="0.25"/>
  <cols>
    <col min="1" max="1" width="51" style="60" customWidth="1"/>
    <col min="2" max="2" width="3.28515625" style="60" customWidth="1"/>
    <col min="3" max="3" width="8.140625" style="86" customWidth="1"/>
    <col min="4" max="4" width="83.28515625" style="78" customWidth="1"/>
    <col min="5" max="6" width="20.5703125" style="78" hidden="1" customWidth="1"/>
    <col min="7" max="7" width="18.42578125" style="141" customWidth="1"/>
    <col min="8" max="8" width="4.7109375" style="77" customWidth="1"/>
    <col min="9" max="9" width="4.7109375" style="52" customWidth="1"/>
    <col min="10" max="12" width="9.140625" style="52"/>
    <col min="13" max="14" width="9.140625" style="59"/>
    <col min="15" max="16384" width="9.140625" style="60"/>
  </cols>
  <sheetData>
    <row r="1" spans="3:14" s="54" customFormat="1" ht="29.25" customHeight="1" x14ac:dyDescent="0.25">
      <c r="C1" s="130"/>
      <c r="D1" s="130"/>
      <c r="E1" s="130"/>
      <c r="F1" s="130"/>
      <c r="G1" s="130"/>
      <c r="H1" s="51"/>
      <c r="I1" s="52"/>
      <c r="J1" s="52"/>
      <c r="K1" s="52"/>
      <c r="L1" s="52"/>
      <c r="M1" s="53"/>
      <c r="N1" s="53"/>
    </row>
    <row r="2" spans="3:14" s="58" customFormat="1" ht="76.5" customHeight="1" x14ac:dyDescent="0.25">
      <c r="C2" s="131"/>
      <c r="D2" s="131"/>
      <c r="E2" s="131"/>
      <c r="F2" s="131"/>
      <c r="G2" s="131"/>
      <c r="H2" s="55"/>
      <c r="I2" s="56"/>
      <c r="J2" s="56"/>
      <c r="K2" s="56"/>
      <c r="L2" s="56"/>
      <c r="M2" s="57"/>
      <c r="N2" s="57"/>
    </row>
    <row r="3" spans="3:14" s="58" customFormat="1" x14ac:dyDescent="0.25">
      <c r="C3" s="114" t="s">
        <v>141</v>
      </c>
      <c r="D3" s="113"/>
      <c r="E3" s="113"/>
      <c r="F3" s="113"/>
      <c r="G3" s="136"/>
      <c r="H3" s="55"/>
      <c r="I3" s="56"/>
      <c r="J3" s="56"/>
      <c r="K3" s="56"/>
      <c r="L3" s="56"/>
      <c r="M3" s="57"/>
      <c r="N3" s="57"/>
    </row>
    <row r="4" spans="3:14" ht="90" customHeight="1" x14ac:dyDescent="0.25">
      <c r="C4" s="132" t="s">
        <v>138</v>
      </c>
      <c r="D4" s="133"/>
      <c r="E4" s="133"/>
      <c r="F4" s="133"/>
      <c r="G4" s="133"/>
      <c r="H4" s="55"/>
      <c r="I4" s="56"/>
    </row>
    <row r="5" spans="3:14" ht="20.25" hidden="1" customHeight="1" x14ac:dyDescent="0.25">
      <c r="C5" s="61"/>
      <c r="D5" s="62"/>
      <c r="E5" s="62"/>
      <c r="F5" s="62"/>
      <c r="G5" s="137"/>
      <c r="H5" s="55"/>
      <c r="I5" s="56"/>
    </row>
    <row r="6" spans="3:14" s="69" customFormat="1" ht="18.75" hidden="1" customHeight="1" x14ac:dyDescent="0.25">
      <c r="C6" s="63"/>
      <c r="D6" s="64" t="s">
        <v>6</v>
      </c>
      <c r="E6" s="65"/>
      <c r="F6" s="66"/>
      <c r="G6" s="138"/>
      <c r="H6" s="67"/>
      <c r="I6" s="68"/>
      <c r="J6" s="68"/>
      <c r="K6" s="68"/>
      <c r="L6" s="68"/>
    </row>
    <row r="7" spans="3:14" s="69" customFormat="1" ht="18.75" hidden="1" customHeight="1" x14ac:dyDescent="0.25">
      <c r="C7" s="63"/>
      <c r="D7" s="70" t="s">
        <v>36</v>
      </c>
      <c r="E7" s="71">
        <v>43419</v>
      </c>
      <c r="F7" s="72"/>
      <c r="G7" s="139"/>
      <c r="H7" s="67"/>
      <c r="I7" s="68"/>
      <c r="J7" s="68"/>
      <c r="K7" s="68"/>
      <c r="L7" s="68"/>
    </row>
    <row r="8" spans="3:14" s="69" customFormat="1" ht="18.75" hidden="1" customHeight="1" x14ac:dyDescent="0.25">
      <c r="C8" s="63"/>
      <c r="D8" s="70" t="s">
        <v>18</v>
      </c>
      <c r="E8" s="73">
        <v>23880.95</v>
      </c>
      <c r="F8" s="74"/>
      <c r="G8" s="139"/>
      <c r="H8" s="67"/>
      <c r="I8" s="68"/>
      <c r="J8" s="68"/>
      <c r="K8" s="68"/>
      <c r="L8" s="68"/>
    </row>
    <row r="9" spans="3:14" s="69" customFormat="1" ht="18.75" hidden="1" customHeight="1" x14ac:dyDescent="0.25">
      <c r="C9" s="63"/>
      <c r="D9" s="70" t="s">
        <v>17</v>
      </c>
      <c r="E9" s="71">
        <v>0</v>
      </c>
      <c r="F9" s="72"/>
      <c r="G9" s="138"/>
      <c r="H9" s="67"/>
      <c r="I9" s="68"/>
      <c r="J9" s="68"/>
      <c r="K9" s="68"/>
      <c r="L9" s="68"/>
    </row>
    <row r="10" spans="3:14" s="79" customFormat="1" hidden="1" x14ac:dyDescent="0.25">
      <c r="C10" s="75"/>
      <c r="D10" s="76"/>
      <c r="E10" s="72"/>
      <c r="F10" s="72"/>
      <c r="G10" s="140"/>
      <c r="H10" s="77"/>
      <c r="I10" s="78"/>
      <c r="J10" s="78"/>
      <c r="K10" s="78"/>
      <c r="L10" s="78"/>
    </row>
    <row r="11" spans="3:14" s="85" customFormat="1" ht="18.75" customHeight="1" x14ac:dyDescent="0.25">
      <c r="C11" s="80"/>
      <c r="D11" s="81"/>
      <c r="E11" s="82"/>
      <c r="F11" s="82"/>
      <c r="G11" s="83"/>
      <c r="H11" s="67"/>
      <c r="I11" s="84"/>
      <c r="J11" s="84"/>
      <c r="K11" s="84"/>
      <c r="L11" s="84"/>
    </row>
    <row r="13" spans="3:14" s="91" customFormat="1" ht="75" customHeight="1" x14ac:dyDescent="0.25">
      <c r="C13" s="87" t="s">
        <v>70</v>
      </c>
      <c r="D13" s="88" t="s">
        <v>71</v>
      </c>
      <c r="E13" s="89" t="s">
        <v>72</v>
      </c>
      <c r="F13" s="89" t="s">
        <v>73</v>
      </c>
      <c r="G13" s="90" t="s">
        <v>134</v>
      </c>
      <c r="H13" s="77"/>
      <c r="I13" s="78"/>
      <c r="J13" s="78"/>
      <c r="K13" s="78"/>
      <c r="L13" s="78"/>
      <c r="M13" s="79"/>
      <c r="N13" s="79"/>
    </row>
    <row r="14" spans="3:14" s="95" customFormat="1" ht="21.75" customHeight="1" x14ac:dyDescent="0.25">
      <c r="C14" s="92" t="s">
        <v>136</v>
      </c>
      <c r="D14" s="93" t="s">
        <v>137</v>
      </c>
      <c r="E14" s="92" t="s">
        <v>74</v>
      </c>
      <c r="F14" s="94" t="s">
        <v>75</v>
      </c>
      <c r="G14" s="92" t="s">
        <v>74</v>
      </c>
      <c r="H14" s="67"/>
      <c r="I14" s="68"/>
      <c r="J14" s="68"/>
      <c r="K14" s="68"/>
      <c r="L14" s="68"/>
      <c r="M14" s="69"/>
      <c r="N14" s="69"/>
    </row>
    <row r="15" spans="3:14" s="91" customFormat="1" ht="27.75" hidden="1" customHeight="1" x14ac:dyDescent="0.25">
      <c r="C15" s="92">
        <v>1</v>
      </c>
      <c r="D15" s="96" t="s">
        <v>33</v>
      </c>
      <c r="E15" s="97">
        <f>E8</f>
        <v>23881</v>
      </c>
      <c r="F15" s="98">
        <f>G15/E8</f>
        <v>545.4</v>
      </c>
      <c r="G15" s="142">
        <f>G17/0.6*0.1</f>
        <v>13025700</v>
      </c>
      <c r="H15" s="67"/>
      <c r="I15" s="78"/>
      <c r="J15" s="78"/>
      <c r="K15" s="78"/>
      <c r="L15" s="78"/>
      <c r="M15" s="79"/>
      <c r="N15" s="79"/>
    </row>
    <row r="16" spans="3:14" s="91" customFormat="1" ht="37.5" hidden="1" customHeight="1" x14ac:dyDescent="0.25">
      <c r="C16" s="92">
        <v>2</v>
      </c>
      <c r="D16" s="96" t="s">
        <v>34</v>
      </c>
      <c r="E16" s="97">
        <f>E8</f>
        <v>23881</v>
      </c>
      <c r="F16" s="98">
        <f>G16/E8</f>
        <v>1636.3</v>
      </c>
      <c r="G16" s="142">
        <f>G17/0.6*0.3</f>
        <v>39077100</v>
      </c>
      <c r="H16" s="67"/>
      <c r="I16" s="78"/>
      <c r="J16" s="78"/>
      <c r="K16" s="78"/>
      <c r="L16" s="78"/>
      <c r="M16" s="79"/>
      <c r="N16" s="79"/>
    </row>
    <row r="17" spans="3:14" s="95" customFormat="1" ht="21" hidden="1" customHeight="1" x14ac:dyDescent="0.25">
      <c r="C17" s="92">
        <v>3</v>
      </c>
      <c r="D17" s="96" t="s">
        <v>22</v>
      </c>
      <c r="E17" s="97">
        <f>E8</f>
        <v>23881</v>
      </c>
      <c r="F17" s="98">
        <f>G17/E8</f>
        <v>3272.7</v>
      </c>
      <c r="G17" s="142">
        <f>1800*E7</f>
        <v>78154200</v>
      </c>
      <c r="H17" s="67"/>
      <c r="I17" s="99"/>
      <c r="J17" s="68"/>
      <c r="K17" s="68"/>
      <c r="L17" s="68"/>
      <c r="M17" s="69"/>
      <c r="N17" s="69"/>
    </row>
    <row r="18" spans="3:14" s="95" customFormat="1" ht="21" hidden="1" customHeight="1" x14ac:dyDescent="0.25">
      <c r="C18" s="92"/>
      <c r="D18" s="96"/>
      <c r="E18" s="97"/>
      <c r="F18" s="98"/>
      <c r="G18" s="142"/>
      <c r="H18" s="67"/>
      <c r="I18" s="99"/>
      <c r="J18" s="68"/>
      <c r="K18" s="68"/>
      <c r="L18" s="68"/>
      <c r="M18" s="69"/>
      <c r="N18" s="69"/>
    </row>
    <row r="19" spans="3:14" s="95" customFormat="1" hidden="1" x14ac:dyDescent="0.25">
      <c r="C19" s="92"/>
      <c r="D19" s="96" t="s">
        <v>77</v>
      </c>
      <c r="E19" s="97"/>
      <c r="F19" s="98"/>
      <c r="G19" s="142"/>
      <c r="H19" s="67"/>
      <c r="I19" s="99"/>
      <c r="J19" s="68"/>
      <c r="K19" s="68"/>
      <c r="L19" s="68"/>
      <c r="M19" s="69"/>
      <c r="N19" s="69"/>
    </row>
    <row r="20" spans="3:14" s="95" customFormat="1" ht="31.5" hidden="1" x14ac:dyDescent="0.25">
      <c r="C20" s="92"/>
      <c r="D20" s="96" t="s">
        <v>78</v>
      </c>
      <c r="E20" s="97"/>
      <c r="F20" s="98"/>
      <c r="G20" s="142"/>
      <c r="H20" s="67"/>
      <c r="I20" s="99"/>
      <c r="J20" s="68"/>
      <c r="K20" s="68"/>
      <c r="L20" s="68"/>
      <c r="M20" s="69"/>
      <c r="N20" s="69"/>
    </row>
    <row r="21" spans="3:14" s="95" customFormat="1" ht="157.5" hidden="1" x14ac:dyDescent="0.25">
      <c r="C21" s="92"/>
      <c r="D21" s="96" t="s">
        <v>79</v>
      </c>
      <c r="E21" s="97"/>
      <c r="F21" s="98"/>
      <c r="G21" s="142"/>
      <c r="H21" s="67"/>
      <c r="I21" s="99"/>
      <c r="J21" s="68"/>
      <c r="K21" s="68"/>
      <c r="L21" s="68"/>
      <c r="M21" s="69"/>
      <c r="N21" s="69"/>
    </row>
    <row r="22" spans="3:14" s="95" customFormat="1" ht="31.5" hidden="1" x14ac:dyDescent="0.25">
      <c r="C22" s="92"/>
      <c r="D22" s="96" t="s">
        <v>80</v>
      </c>
      <c r="E22" s="97"/>
      <c r="F22" s="98"/>
      <c r="G22" s="142"/>
      <c r="H22" s="67"/>
      <c r="I22" s="99"/>
      <c r="J22" s="68"/>
      <c r="K22" s="68"/>
      <c r="L22" s="68"/>
      <c r="M22" s="69"/>
      <c r="N22" s="69"/>
    </row>
    <row r="23" spans="3:14" s="95" customFormat="1" hidden="1" x14ac:dyDescent="0.25">
      <c r="C23" s="92"/>
      <c r="D23" s="96" t="s">
        <v>81</v>
      </c>
      <c r="E23" s="97"/>
      <c r="F23" s="98"/>
      <c r="G23" s="142"/>
      <c r="H23" s="67"/>
      <c r="I23" s="99"/>
      <c r="J23" s="68"/>
      <c r="K23" s="68"/>
      <c r="L23" s="68"/>
      <c r="M23" s="69"/>
      <c r="N23" s="69"/>
    </row>
    <row r="24" spans="3:14" s="95" customFormat="1" ht="126" hidden="1" x14ac:dyDescent="0.25">
      <c r="C24" s="92"/>
      <c r="D24" s="96" t="s">
        <v>82</v>
      </c>
      <c r="E24" s="97"/>
      <c r="F24" s="98"/>
      <c r="G24" s="142"/>
      <c r="H24" s="67"/>
      <c r="I24" s="99"/>
      <c r="J24" s="68"/>
      <c r="K24" s="68"/>
      <c r="L24" s="68"/>
      <c r="M24" s="69"/>
      <c r="N24" s="69"/>
    </row>
    <row r="25" spans="3:14" s="95" customFormat="1" ht="252" hidden="1" x14ac:dyDescent="0.25">
      <c r="C25" s="92"/>
      <c r="D25" s="96" t="s">
        <v>83</v>
      </c>
      <c r="E25" s="97"/>
      <c r="F25" s="98"/>
      <c r="G25" s="142"/>
      <c r="H25" s="67"/>
      <c r="I25" s="99"/>
      <c r="J25" s="68"/>
      <c r="K25" s="68"/>
      <c r="L25" s="68"/>
      <c r="M25" s="69"/>
      <c r="N25" s="69"/>
    </row>
    <row r="26" spans="3:14" s="95" customFormat="1" ht="15.75" customHeight="1" x14ac:dyDescent="0.25">
      <c r="C26" s="92">
        <v>1</v>
      </c>
      <c r="D26" s="100" t="s">
        <v>91</v>
      </c>
      <c r="E26" s="100"/>
      <c r="F26" s="100"/>
      <c r="G26" s="143">
        <v>8000000</v>
      </c>
      <c r="H26" s="67"/>
      <c r="I26" s="99"/>
      <c r="J26" s="68"/>
      <c r="K26" s="68"/>
      <c r="L26" s="68"/>
      <c r="M26" s="69"/>
      <c r="N26" s="69"/>
    </row>
    <row r="27" spans="3:14" s="95" customFormat="1" x14ac:dyDescent="0.25">
      <c r="C27" s="92" t="s">
        <v>110</v>
      </c>
      <c r="D27" s="96" t="s">
        <v>84</v>
      </c>
      <c r="E27" s="97"/>
      <c r="F27" s="98"/>
      <c r="G27" s="142"/>
      <c r="H27" s="67"/>
      <c r="I27" s="99"/>
      <c r="J27" s="68"/>
      <c r="K27" s="68"/>
      <c r="L27" s="68"/>
      <c r="M27" s="69"/>
      <c r="N27" s="69"/>
    </row>
    <row r="28" spans="3:14" s="95" customFormat="1" x14ac:dyDescent="0.25">
      <c r="C28" s="92" t="s">
        <v>109</v>
      </c>
      <c r="D28" s="96" t="s">
        <v>85</v>
      </c>
      <c r="E28" s="97"/>
      <c r="F28" s="98"/>
      <c r="G28" s="142"/>
      <c r="H28" s="67"/>
      <c r="I28" s="99"/>
      <c r="J28" s="68"/>
      <c r="K28" s="68"/>
      <c r="L28" s="68"/>
      <c r="M28" s="69"/>
      <c r="N28" s="69"/>
    </row>
    <row r="29" spans="3:14" s="95" customFormat="1" ht="126" x14ac:dyDescent="0.25">
      <c r="C29" s="92" t="s">
        <v>111</v>
      </c>
      <c r="D29" s="96" t="s">
        <v>86</v>
      </c>
      <c r="E29" s="97"/>
      <c r="F29" s="98"/>
      <c r="G29" s="142"/>
      <c r="H29" s="67"/>
      <c r="I29" s="99"/>
      <c r="J29" s="68"/>
      <c r="K29" s="68"/>
      <c r="L29" s="68"/>
      <c r="M29" s="69"/>
      <c r="N29" s="69"/>
    </row>
    <row r="30" spans="3:14" s="95" customFormat="1" ht="126" x14ac:dyDescent="0.25">
      <c r="C30" s="92" t="s">
        <v>112</v>
      </c>
      <c r="D30" s="96" t="s">
        <v>87</v>
      </c>
      <c r="E30" s="97"/>
      <c r="F30" s="98"/>
      <c r="G30" s="142"/>
      <c r="H30" s="67"/>
      <c r="I30" s="99"/>
      <c r="J30" s="68"/>
      <c r="K30" s="68"/>
      <c r="L30" s="68"/>
      <c r="M30" s="69"/>
      <c r="N30" s="69"/>
    </row>
    <row r="31" spans="3:14" s="95" customFormat="1" x14ac:dyDescent="0.25">
      <c r="C31" s="92" t="s">
        <v>113</v>
      </c>
      <c r="D31" s="96" t="s">
        <v>88</v>
      </c>
      <c r="E31" s="97"/>
      <c r="F31" s="98"/>
      <c r="G31" s="142"/>
      <c r="H31" s="67"/>
      <c r="I31" s="99"/>
      <c r="J31" s="68"/>
      <c r="K31" s="68"/>
      <c r="L31" s="68"/>
      <c r="M31" s="69"/>
      <c r="N31" s="69"/>
    </row>
    <row r="32" spans="3:14" s="95" customFormat="1" ht="31.5" x14ac:dyDescent="0.25">
      <c r="C32" s="92" t="s">
        <v>114</v>
      </c>
      <c r="D32" s="96" t="s">
        <v>89</v>
      </c>
      <c r="E32" s="97"/>
      <c r="F32" s="98"/>
      <c r="G32" s="142"/>
      <c r="H32" s="67"/>
      <c r="I32" s="99"/>
      <c r="J32" s="68"/>
      <c r="K32" s="68"/>
      <c r="L32" s="68"/>
      <c r="M32" s="69"/>
      <c r="N32" s="69"/>
    </row>
    <row r="33" spans="3:14" s="95" customFormat="1" ht="126" x14ac:dyDescent="0.25">
      <c r="C33" s="92" t="s">
        <v>115</v>
      </c>
      <c r="D33" s="96" t="s">
        <v>140</v>
      </c>
      <c r="E33" s="97"/>
      <c r="F33" s="98"/>
      <c r="G33" s="142"/>
      <c r="H33" s="67"/>
      <c r="I33" s="99"/>
      <c r="J33" s="68"/>
      <c r="K33" s="68"/>
      <c r="L33" s="68"/>
      <c r="M33" s="69"/>
      <c r="N33" s="69"/>
    </row>
    <row r="34" spans="3:14" s="95" customFormat="1" ht="31.5" x14ac:dyDescent="0.25">
      <c r="C34" s="92" t="s">
        <v>116</v>
      </c>
      <c r="D34" s="96" t="s">
        <v>90</v>
      </c>
      <c r="E34" s="97"/>
      <c r="F34" s="98"/>
      <c r="G34" s="142"/>
      <c r="H34" s="67"/>
      <c r="I34" s="99"/>
      <c r="J34" s="68"/>
      <c r="K34" s="68"/>
      <c r="L34" s="68"/>
      <c r="M34" s="69"/>
      <c r="N34" s="69"/>
    </row>
    <row r="35" spans="3:14" s="95" customFormat="1" x14ac:dyDescent="0.25">
      <c r="C35" s="92" t="s">
        <v>117</v>
      </c>
      <c r="D35" s="101" t="s">
        <v>108</v>
      </c>
      <c r="E35" s="97"/>
      <c r="F35" s="97"/>
      <c r="G35" s="142"/>
      <c r="H35" s="67"/>
      <c r="I35" s="99"/>
      <c r="J35" s="68"/>
      <c r="K35" s="68"/>
      <c r="L35" s="68"/>
      <c r="M35" s="69"/>
      <c r="N35" s="69"/>
    </row>
    <row r="36" spans="3:14" s="95" customFormat="1" x14ac:dyDescent="0.25">
      <c r="C36" s="92">
        <v>2</v>
      </c>
      <c r="D36" s="100" t="s">
        <v>92</v>
      </c>
      <c r="E36" s="102"/>
      <c r="F36" s="102"/>
      <c r="G36" s="144">
        <v>4500000</v>
      </c>
      <c r="H36" s="67"/>
      <c r="I36" s="99"/>
      <c r="J36" s="68"/>
      <c r="K36" s="68"/>
      <c r="L36" s="68"/>
      <c r="M36" s="69"/>
      <c r="N36" s="69"/>
    </row>
    <row r="37" spans="3:14" s="95" customFormat="1" x14ac:dyDescent="0.25">
      <c r="C37" s="92" t="s">
        <v>118</v>
      </c>
      <c r="D37" s="96" t="s">
        <v>93</v>
      </c>
      <c r="E37" s="97"/>
      <c r="F37" s="98"/>
      <c r="G37" s="142"/>
      <c r="H37" s="67"/>
      <c r="I37" s="99"/>
      <c r="J37" s="68"/>
      <c r="K37" s="68"/>
      <c r="L37" s="68"/>
      <c r="M37" s="69"/>
      <c r="N37" s="69"/>
    </row>
    <row r="38" spans="3:14" s="95" customFormat="1" x14ac:dyDescent="0.25">
      <c r="C38" s="92" t="s">
        <v>119</v>
      </c>
      <c r="D38" s="96" t="s">
        <v>94</v>
      </c>
      <c r="E38" s="97"/>
      <c r="F38" s="98"/>
      <c r="G38" s="142"/>
      <c r="H38" s="67"/>
      <c r="I38" s="99"/>
      <c r="J38" s="68"/>
      <c r="K38" s="68"/>
      <c r="L38" s="68"/>
      <c r="M38" s="69"/>
      <c r="N38" s="69"/>
    </row>
    <row r="39" spans="3:14" s="95" customFormat="1" x14ac:dyDescent="0.25">
      <c r="C39" s="92" t="s">
        <v>120</v>
      </c>
      <c r="D39" s="96" t="s">
        <v>95</v>
      </c>
      <c r="E39" s="97"/>
      <c r="F39" s="98"/>
      <c r="G39" s="142"/>
      <c r="H39" s="67"/>
      <c r="I39" s="99"/>
      <c r="J39" s="68"/>
      <c r="K39" s="68"/>
      <c r="L39" s="68"/>
      <c r="M39" s="69"/>
      <c r="N39" s="69"/>
    </row>
    <row r="40" spans="3:14" s="95" customFormat="1" x14ac:dyDescent="0.25">
      <c r="C40" s="92" t="s">
        <v>121</v>
      </c>
      <c r="D40" s="96" t="s">
        <v>96</v>
      </c>
      <c r="E40" s="97"/>
      <c r="F40" s="98"/>
      <c r="G40" s="142"/>
      <c r="H40" s="67"/>
      <c r="I40" s="99"/>
      <c r="J40" s="68"/>
      <c r="K40" s="68"/>
      <c r="L40" s="68"/>
      <c r="M40" s="69"/>
      <c r="N40" s="69"/>
    </row>
    <row r="41" spans="3:14" s="95" customFormat="1" ht="31.5" x14ac:dyDescent="0.25">
      <c r="C41" s="92" t="s">
        <v>122</v>
      </c>
      <c r="D41" s="96" t="s">
        <v>97</v>
      </c>
      <c r="E41" s="97"/>
      <c r="F41" s="98"/>
      <c r="G41" s="142"/>
      <c r="H41" s="67"/>
      <c r="I41" s="99"/>
      <c r="J41" s="68"/>
      <c r="K41" s="68"/>
      <c r="L41" s="68"/>
      <c r="M41" s="69"/>
      <c r="N41" s="69"/>
    </row>
    <row r="42" spans="3:14" s="95" customFormat="1" ht="110.25" x14ac:dyDescent="0.25">
      <c r="C42" s="92" t="s">
        <v>123</v>
      </c>
      <c r="D42" s="96" t="s">
        <v>98</v>
      </c>
      <c r="E42" s="97"/>
      <c r="F42" s="98"/>
      <c r="G42" s="142"/>
      <c r="H42" s="67"/>
      <c r="I42" s="99"/>
      <c r="J42" s="68"/>
      <c r="K42" s="68"/>
      <c r="L42" s="68"/>
      <c r="M42" s="69"/>
      <c r="N42" s="69"/>
    </row>
    <row r="43" spans="3:14" s="95" customFormat="1" ht="141.75" x14ac:dyDescent="0.25">
      <c r="C43" s="92" t="s">
        <v>124</v>
      </c>
      <c r="D43" s="96" t="s">
        <v>99</v>
      </c>
      <c r="E43" s="97"/>
      <c r="F43" s="98"/>
      <c r="G43" s="142"/>
      <c r="H43" s="67"/>
      <c r="I43" s="99"/>
      <c r="J43" s="68"/>
      <c r="K43" s="68"/>
      <c r="L43" s="68"/>
      <c r="M43" s="69"/>
      <c r="N43" s="69"/>
    </row>
    <row r="44" spans="3:14" s="95" customFormat="1" x14ac:dyDescent="0.25">
      <c r="C44" s="92" t="s">
        <v>125</v>
      </c>
      <c r="D44" s="96" t="s">
        <v>100</v>
      </c>
      <c r="E44" s="97"/>
      <c r="F44" s="98"/>
      <c r="G44" s="142"/>
      <c r="H44" s="67"/>
      <c r="I44" s="99"/>
      <c r="J44" s="68"/>
      <c r="K44" s="68"/>
      <c r="L44" s="68"/>
      <c r="M44" s="69"/>
      <c r="N44" s="69"/>
    </row>
    <row r="45" spans="3:14" s="95" customFormat="1" x14ac:dyDescent="0.25">
      <c r="C45" s="92" t="s">
        <v>126</v>
      </c>
      <c r="D45" s="96" t="s">
        <v>102</v>
      </c>
      <c r="E45" s="97"/>
      <c r="F45" s="98"/>
      <c r="G45" s="142"/>
      <c r="H45" s="67"/>
      <c r="I45" s="99"/>
      <c r="J45" s="68"/>
      <c r="K45" s="68"/>
      <c r="L45" s="68"/>
      <c r="M45" s="69"/>
      <c r="N45" s="69"/>
    </row>
    <row r="46" spans="3:14" s="95" customFormat="1" x14ac:dyDescent="0.25">
      <c r="C46" s="92" t="s">
        <v>127</v>
      </c>
      <c r="D46" s="96" t="s">
        <v>101</v>
      </c>
      <c r="E46" s="97"/>
      <c r="F46" s="98"/>
      <c r="G46" s="142"/>
      <c r="H46" s="67"/>
      <c r="I46" s="99"/>
      <c r="J46" s="68"/>
      <c r="K46" s="68"/>
      <c r="L46" s="68"/>
      <c r="M46" s="69"/>
      <c r="N46" s="69"/>
    </row>
    <row r="47" spans="3:14" s="95" customFormat="1" x14ac:dyDescent="0.25">
      <c r="C47" s="92" t="s">
        <v>128</v>
      </c>
      <c r="D47" s="96" t="s">
        <v>103</v>
      </c>
      <c r="E47" s="97"/>
      <c r="F47" s="98"/>
      <c r="G47" s="142"/>
      <c r="H47" s="67"/>
      <c r="I47" s="99"/>
      <c r="J47" s="68"/>
      <c r="K47" s="68"/>
      <c r="L47" s="68"/>
      <c r="M47" s="69"/>
      <c r="N47" s="69"/>
    </row>
    <row r="48" spans="3:14" s="95" customFormat="1" x14ac:dyDescent="0.25">
      <c r="C48" s="92" t="s">
        <v>129</v>
      </c>
      <c r="D48" s="96" t="s">
        <v>104</v>
      </c>
      <c r="E48" s="97"/>
      <c r="F48" s="98"/>
      <c r="G48" s="142"/>
      <c r="H48" s="67"/>
      <c r="I48" s="99"/>
      <c r="J48" s="68"/>
      <c r="K48" s="68"/>
      <c r="L48" s="68"/>
      <c r="M48" s="69"/>
      <c r="N48" s="69"/>
    </row>
    <row r="49" spans="3:14" s="95" customFormat="1" ht="78.75" x14ac:dyDescent="0.25">
      <c r="C49" s="92" t="s">
        <v>130</v>
      </c>
      <c r="D49" s="96" t="s">
        <v>105</v>
      </c>
      <c r="E49" s="97"/>
      <c r="F49" s="98"/>
      <c r="G49" s="142"/>
      <c r="H49" s="67"/>
      <c r="I49" s="99"/>
      <c r="J49" s="68"/>
      <c r="K49" s="68"/>
      <c r="L49" s="68"/>
      <c r="M49" s="69"/>
      <c r="N49" s="69"/>
    </row>
    <row r="50" spans="3:14" s="95" customFormat="1" ht="47.25" x14ac:dyDescent="0.25">
      <c r="C50" s="92" t="s">
        <v>131</v>
      </c>
      <c r="D50" s="96" t="s">
        <v>106</v>
      </c>
      <c r="E50" s="97"/>
      <c r="F50" s="98"/>
      <c r="G50" s="142"/>
      <c r="H50" s="67"/>
      <c r="I50" s="99"/>
      <c r="J50" s="68"/>
      <c r="K50" s="68"/>
      <c r="L50" s="68"/>
      <c r="M50" s="69"/>
      <c r="N50" s="69"/>
    </row>
    <row r="51" spans="3:14" s="95" customFormat="1" x14ac:dyDescent="0.25">
      <c r="C51" s="92" t="s">
        <v>132</v>
      </c>
      <c r="D51" s="96" t="s">
        <v>107</v>
      </c>
      <c r="E51" s="97"/>
      <c r="F51" s="98"/>
      <c r="G51" s="142"/>
      <c r="H51" s="67"/>
      <c r="I51" s="99"/>
      <c r="J51" s="68"/>
      <c r="K51" s="68"/>
      <c r="L51" s="68"/>
      <c r="M51" s="69"/>
      <c r="N51" s="69"/>
    </row>
    <row r="52" spans="3:14" s="95" customFormat="1" ht="63" x14ac:dyDescent="0.25">
      <c r="C52" s="92" t="s">
        <v>133</v>
      </c>
      <c r="D52" s="96" t="s">
        <v>135</v>
      </c>
      <c r="E52" s="97"/>
      <c r="F52" s="98"/>
      <c r="G52" s="142"/>
      <c r="H52" s="67"/>
      <c r="I52" s="99"/>
      <c r="J52" s="68"/>
      <c r="K52" s="68"/>
      <c r="L52" s="68"/>
      <c r="M52" s="69"/>
      <c r="N52" s="69"/>
    </row>
    <row r="53" spans="3:14" s="95" customFormat="1" ht="21" customHeight="1" x14ac:dyDescent="0.25">
      <c r="C53" s="92"/>
      <c r="D53" s="96"/>
      <c r="E53" s="97"/>
      <c r="F53" s="98"/>
      <c r="G53" s="142"/>
      <c r="H53" s="67"/>
      <c r="I53" s="99"/>
      <c r="J53" s="68"/>
      <c r="K53" s="68"/>
      <c r="L53" s="68"/>
      <c r="M53" s="69"/>
      <c r="N53" s="69"/>
    </row>
    <row r="54" spans="3:14" s="95" customFormat="1" ht="21" customHeight="1" x14ac:dyDescent="0.25">
      <c r="C54" s="103"/>
      <c r="D54" s="104" t="s">
        <v>4</v>
      </c>
      <c r="E54" s="105"/>
      <c r="F54" s="106"/>
      <c r="G54" s="145">
        <f>G26+G36</f>
        <v>12500000</v>
      </c>
      <c r="H54" s="107"/>
      <c r="I54" s="68"/>
      <c r="J54" s="68"/>
      <c r="K54" s="68"/>
      <c r="L54" s="68"/>
      <c r="M54" s="69"/>
      <c r="N54" s="69"/>
    </row>
    <row r="55" spans="3:14" s="91" customFormat="1" ht="21" customHeight="1" x14ac:dyDescent="0.25">
      <c r="C55" s="108"/>
      <c r="D55" s="104" t="s">
        <v>67</v>
      </c>
      <c r="E55" s="105"/>
      <c r="F55" s="106"/>
      <c r="G55" s="142">
        <f>(G54*1.22)-G54</f>
        <v>2750000</v>
      </c>
      <c r="H55" s="109"/>
      <c r="I55" s="78"/>
      <c r="J55" s="78"/>
      <c r="K55" s="78"/>
      <c r="L55" s="78"/>
      <c r="M55" s="79"/>
      <c r="N55" s="79"/>
    </row>
    <row r="56" spans="3:14" s="95" customFormat="1" ht="21" customHeight="1" x14ac:dyDescent="0.25">
      <c r="C56" s="103"/>
      <c r="D56" s="104" t="s">
        <v>5</v>
      </c>
      <c r="E56" s="105"/>
      <c r="F56" s="106"/>
      <c r="G56" s="145">
        <f>SUM(G54:G55)</f>
        <v>15250000</v>
      </c>
      <c r="H56" s="107"/>
      <c r="I56" s="68"/>
      <c r="J56" s="68"/>
      <c r="K56" s="68"/>
      <c r="L56" s="68"/>
      <c r="M56" s="69"/>
      <c r="N56" s="69"/>
    </row>
    <row r="57" spans="3:14" s="91" customFormat="1" x14ac:dyDescent="0.25">
      <c r="C57" s="75"/>
      <c r="D57" s="76"/>
      <c r="E57" s="72"/>
      <c r="F57" s="72"/>
      <c r="G57" s="140"/>
      <c r="H57" s="77"/>
      <c r="I57" s="78"/>
      <c r="J57" s="78"/>
      <c r="K57" s="78"/>
      <c r="L57" s="78"/>
      <c r="M57" s="79"/>
      <c r="N57" s="79"/>
    </row>
    <row r="58" spans="3:14" s="59" customFormat="1" hidden="1" x14ac:dyDescent="0.25">
      <c r="C58" s="110" t="s">
        <v>37</v>
      </c>
      <c r="D58" s="78"/>
      <c r="E58" s="78"/>
      <c r="F58" s="78"/>
      <c r="G58" s="141"/>
      <c r="H58" s="77"/>
      <c r="I58" s="52"/>
      <c r="J58" s="52"/>
      <c r="K58" s="52"/>
      <c r="L58" s="52"/>
    </row>
    <row r="59" spans="3:14" s="59" customFormat="1" hidden="1" x14ac:dyDescent="0.25">
      <c r="C59" s="110" t="s">
        <v>38</v>
      </c>
      <c r="D59" s="78"/>
      <c r="E59" s="78"/>
      <c r="F59" s="78"/>
      <c r="G59" s="141"/>
      <c r="H59" s="77"/>
      <c r="I59" s="52"/>
      <c r="J59" s="52"/>
      <c r="K59" s="52"/>
      <c r="L59" s="52"/>
    </row>
    <row r="60" spans="3:14" hidden="1" x14ac:dyDescent="0.25"/>
    <row r="61" spans="3:14" ht="36" hidden="1" customHeight="1" x14ac:dyDescent="0.25">
      <c r="C61" s="111">
        <v>1</v>
      </c>
      <c r="D61" s="135" t="s">
        <v>39</v>
      </c>
      <c r="E61" s="135"/>
      <c r="F61" s="135"/>
      <c r="G61" s="135"/>
    </row>
    <row r="62" spans="3:14" ht="31.5" hidden="1" customHeight="1" x14ac:dyDescent="0.25">
      <c r="C62" s="111">
        <v>2</v>
      </c>
      <c r="D62" s="135" t="s">
        <v>40</v>
      </c>
      <c r="E62" s="135"/>
      <c r="F62" s="135"/>
      <c r="G62" s="135"/>
    </row>
    <row r="63" spans="3:14" ht="39.75" hidden="1" customHeight="1" x14ac:dyDescent="0.25">
      <c r="C63" s="111">
        <v>3</v>
      </c>
      <c r="D63" s="135" t="s">
        <v>69</v>
      </c>
      <c r="E63" s="135"/>
      <c r="F63" s="135"/>
      <c r="G63" s="135"/>
    </row>
    <row r="64" spans="3:14" ht="26.25" hidden="1" customHeight="1" x14ac:dyDescent="0.25">
      <c r="C64" s="111">
        <v>4</v>
      </c>
      <c r="D64" s="134" t="s">
        <v>42</v>
      </c>
      <c r="E64" s="134"/>
      <c r="F64" s="134"/>
      <c r="G64" s="134"/>
    </row>
    <row r="65" spans="3:14" ht="53.25" hidden="1" customHeight="1" x14ac:dyDescent="0.25">
      <c r="C65" s="111">
        <v>5</v>
      </c>
      <c r="D65" s="134" t="s">
        <v>68</v>
      </c>
      <c r="E65" s="134"/>
      <c r="F65" s="134"/>
      <c r="G65" s="134"/>
    </row>
    <row r="66" spans="3:14" ht="44.25" hidden="1" customHeight="1" x14ac:dyDescent="0.25">
      <c r="C66" s="111">
        <v>6</v>
      </c>
      <c r="D66" s="134" t="s">
        <v>76</v>
      </c>
      <c r="E66" s="134"/>
      <c r="F66" s="134"/>
      <c r="G66" s="134"/>
    </row>
    <row r="67" spans="3:14" s="112" customFormat="1" ht="42.75" hidden="1" customHeight="1" x14ac:dyDescent="0.25">
      <c r="C67" s="111">
        <v>7</v>
      </c>
      <c r="D67" s="134" t="s">
        <v>45</v>
      </c>
      <c r="E67" s="134"/>
      <c r="F67" s="134"/>
      <c r="G67" s="134"/>
      <c r="H67" s="77"/>
      <c r="I67" s="52"/>
      <c r="J67" s="52"/>
      <c r="K67" s="52"/>
      <c r="L67" s="52"/>
      <c r="M67" s="52"/>
      <c r="N67" s="52"/>
    </row>
    <row r="68" spans="3:14" s="112" customFormat="1" hidden="1" x14ac:dyDescent="0.25">
      <c r="C68" s="111">
        <v>8</v>
      </c>
      <c r="D68" s="134" t="s">
        <v>46</v>
      </c>
      <c r="E68" s="134"/>
      <c r="F68" s="134"/>
      <c r="G68" s="134"/>
      <c r="H68" s="77"/>
      <c r="I68" s="52"/>
      <c r="J68" s="52"/>
      <c r="K68" s="52"/>
      <c r="L68" s="52"/>
      <c r="M68" s="52"/>
      <c r="N68" s="52"/>
    </row>
    <row r="69" spans="3:14" s="112" customFormat="1" ht="41.25" hidden="1" customHeight="1" x14ac:dyDescent="0.25">
      <c r="C69" s="111">
        <v>9</v>
      </c>
      <c r="D69" s="134" t="s">
        <v>47</v>
      </c>
      <c r="E69" s="134"/>
      <c r="F69" s="134"/>
      <c r="G69" s="134"/>
      <c r="H69" s="77"/>
      <c r="I69" s="52"/>
      <c r="J69" s="52"/>
      <c r="K69" s="52"/>
      <c r="L69" s="52"/>
      <c r="M69" s="52"/>
      <c r="N69" s="52"/>
    </row>
    <row r="70" spans="3:14" s="112" customFormat="1" ht="40.5" hidden="1" customHeight="1" x14ac:dyDescent="0.25">
      <c r="C70" s="111">
        <v>10</v>
      </c>
      <c r="D70" s="134" t="s">
        <v>48</v>
      </c>
      <c r="E70" s="134"/>
      <c r="F70" s="134"/>
      <c r="G70" s="134"/>
      <c r="H70" s="77"/>
      <c r="I70" s="52"/>
      <c r="J70" s="52"/>
      <c r="K70" s="52"/>
      <c r="L70" s="52"/>
      <c r="M70" s="52"/>
      <c r="N70" s="52"/>
    </row>
    <row r="71" spans="3:14" s="112" customFormat="1" hidden="1" x14ac:dyDescent="0.25">
      <c r="C71" s="111">
        <v>11</v>
      </c>
      <c r="D71" s="134" t="s">
        <v>49</v>
      </c>
      <c r="E71" s="134"/>
      <c r="F71" s="134"/>
      <c r="G71" s="134"/>
      <c r="H71" s="77"/>
      <c r="I71" s="52"/>
      <c r="J71" s="52"/>
      <c r="K71" s="52"/>
      <c r="L71" s="52"/>
      <c r="M71" s="52"/>
      <c r="N71" s="52"/>
    </row>
    <row r="72" spans="3:14" s="112" customFormat="1" ht="53.25" hidden="1" customHeight="1" x14ac:dyDescent="0.25">
      <c r="C72" s="111">
        <v>12</v>
      </c>
      <c r="D72" s="134" t="s">
        <v>50</v>
      </c>
      <c r="E72" s="134"/>
      <c r="F72" s="134"/>
      <c r="G72" s="134"/>
      <c r="H72" s="77"/>
      <c r="I72" s="52"/>
      <c r="J72" s="52"/>
      <c r="K72" s="52"/>
      <c r="L72" s="52"/>
      <c r="M72" s="52"/>
      <c r="N72" s="52"/>
    </row>
    <row r="73" spans="3:14" s="112" customFormat="1" hidden="1" x14ac:dyDescent="0.25">
      <c r="C73" s="111">
        <v>13</v>
      </c>
      <c r="D73" s="134" t="s">
        <v>51</v>
      </c>
      <c r="E73" s="134"/>
      <c r="F73" s="134"/>
      <c r="G73" s="134"/>
      <c r="H73" s="77"/>
      <c r="I73" s="52"/>
      <c r="J73" s="52"/>
      <c r="K73" s="52"/>
      <c r="L73" s="52"/>
      <c r="M73" s="52"/>
      <c r="N73" s="52"/>
    </row>
    <row r="74" spans="3:14" s="112" customFormat="1" hidden="1" x14ac:dyDescent="0.25">
      <c r="C74" s="111">
        <v>14</v>
      </c>
      <c r="D74" s="134" t="s">
        <v>52</v>
      </c>
      <c r="E74" s="134"/>
      <c r="F74" s="134"/>
      <c r="G74" s="134"/>
      <c r="H74" s="77"/>
      <c r="I74" s="52"/>
      <c r="J74" s="52"/>
      <c r="K74" s="52"/>
      <c r="L74" s="52"/>
      <c r="M74" s="52"/>
      <c r="N74" s="52"/>
    </row>
    <row r="75" spans="3:14" s="112" customFormat="1" ht="39.75" hidden="1" customHeight="1" x14ac:dyDescent="0.25">
      <c r="C75" s="111">
        <v>15</v>
      </c>
      <c r="D75" s="134" t="s">
        <v>53</v>
      </c>
      <c r="E75" s="134"/>
      <c r="F75" s="134"/>
      <c r="G75" s="134"/>
      <c r="H75" s="77"/>
      <c r="I75" s="52"/>
      <c r="J75" s="52"/>
      <c r="K75" s="52"/>
      <c r="L75" s="52"/>
      <c r="M75" s="52"/>
      <c r="N75" s="52"/>
    </row>
    <row r="76" spans="3:14" s="112" customFormat="1" ht="24" hidden="1" customHeight="1" x14ac:dyDescent="0.25">
      <c r="C76" s="111">
        <v>16</v>
      </c>
      <c r="D76" s="134" t="s">
        <v>54</v>
      </c>
      <c r="E76" s="134"/>
      <c r="F76" s="134"/>
      <c r="G76" s="134"/>
      <c r="H76" s="77"/>
      <c r="I76" s="52"/>
      <c r="J76" s="52"/>
      <c r="K76" s="52"/>
      <c r="L76" s="52"/>
      <c r="M76" s="52"/>
      <c r="N76" s="52"/>
    </row>
    <row r="77" spans="3:14" s="112" customFormat="1" ht="18.75" hidden="1" customHeight="1" x14ac:dyDescent="0.25">
      <c r="C77" s="111">
        <v>17</v>
      </c>
      <c r="D77" s="134" t="s">
        <v>55</v>
      </c>
      <c r="E77" s="134"/>
      <c r="F77" s="134"/>
      <c r="G77" s="134"/>
      <c r="H77" s="77"/>
      <c r="I77" s="52"/>
      <c r="J77" s="52"/>
      <c r="K77" s="52"/>
      <c r="L77" s="52"/>
      <c r="M77" s="52"/>
      <c r="N77" s="52"/>
    </row>
    <row r="78" spans="3:14" s="112" customFormat="1" ht="19.5" hidden="1" customHeight="1" x14ac:dyDescent="0.25">
      <c r="C78" s="111">
        <v>18</v>
      </c>
      <c r="D78" s="134" t="s">
        <v>56</v>
      </c>
      <c r="E78" s="134"/>
      <c r="F78" s="134"/>
      <c r="G78" s="134"/>
      <c r="H78" s="77"/>
      <c r="I78" s="52"/>
      <c r="J78" s="52"/>
      <c r="K78" s="52"/>
      <c r="L78" s="52"/>
      <c r="M78" s="52"/>
      <c r="N78" s="52"/>
    </row>
    <row r="79" spans="3:14" s="112" customFormat="1" ht="38.25" hidden="1" customHeight="1" x14ac:dyDescent="0.25">
      <c r="C79" s="111">
        <v>19</v>
      </c>
      <c r="D79" s="134" t="s">
        <v>57</v>
      </c>
      <c r="E79" s="134"/>
      <c r="F79" s="134"/>
      <c r="G79" s="134"/>
      <c r="H79" s="77"/>
      <c r="I79" s="52"/>
      <c r="J79" s="52"/>
      <c r="K79" s="52"/>
      <c r="L79" s="52"/>
      <c r="M79" s="52"/>
      <c r="N79" s="52"/>
    </row>
    <row r="80" spans="3:14" s="112" customFormat="1" ht="39.75" hidden="1" customHeight="1" x14ac:dyDescent="0.25">
      <c r="C80" s="111">
        <v>20</v>
      </c>
      <c r="D80" s="134" t="s">
        <v>58</v>
      </c>
      <c r="E80" s="134"/>
      <c r="F80" s="134"/>
      <c r="G80" s="134"/>
      <c r="H80" s="77"/>
      <c r="I80" s="52"/>
      <c r="J80" s="52"/>
      <c r="K80" s="52"/>
      <c r="L80" s="52"/>
      <c r="M80" s="52"/>
      <c r="N80" s="52"/>
    </row>
    <row r="81" spans="3:14" s="112" customFormat="1" ht="42" hidden="1" customHeight="1" x14ac:dyDescent="0.25">
      <c r="C81" s="111">
        <v>21</v>
      </c>
      <c r="D81" s="134" t="s">
        <v>59</v>
      </c>
      <c r="E81" s="134"/>
      <c r="F81" s="134"/>
      <c r="G81" s="134"/>
      <c r="H81" s="77"/>
      <c r="I81" s="52"/>
      <c r="J81" s="52"/>
      <c r="K81" s="52"/>
      <c r="L81" s="52"/>
      <c r="M81" s="52"/>
      <c r="N81" s="52"/>
    </row>
    <row r="82" spans="3:14" s="112" customFormat="1" hidden="1" x14ac:dyDescent="0.25">
      <c r="C82" s="111">
        <v>22</v>
      </c>
      <c r="D82" s="134" t="s">
        <v>60</v>
      </c>
      <c r="E82" s="134"/>
      <c r="F82" s="134"/>
      <c r="G82" s="134"/>
      <c r="H82" s="77"/>
      <c r="I82" s="52"/>
      <c r="J82" s="52"/>
      <c r="K82" s="52"/>
      <c r="L82" s="52"/>
      <c r="M82" s="52"/>
      <c r="N82" s="52"/>
    </row>
    <row r="83" spans="3:14" s="112" customFormat="1" ht="16.5" hidden="1" customHeight="1" x14ac:dyDescent="0.25">
      <c r="C83" s="111">
        <v>23</v>
      </c>
      <c r="D83" s="134" t="s">
        <v>61</v>
      </c>
      <c r="E83" s="134"/>
      <c r="F83" s="134"/>
      <c r="G83" s="134"/>
      <c r="H83" s="77"/>
      <c r="I83" s="52"/>
      <c r="J83" s="52"/>
      <c r="K83" s="52"/>
      <c r="L83" s="52"/>
      <c r="M83" s="52"/>
      <c r="N83" s="52"/>
    </row>
    <row r="84" spans="3:14" s="112" customFormat="1" ht="16.5" hidden="1" customHeight="1" x14ac:dyDescent="0.25">
      <c r="C84" s="111">
        <v>24</v>
      </c>
      <c r="D84" s="134" t="s">
        <v>62</v>
      </c>
      <c r="E84" s="134"/>
      <c r="F84" s="134"/>
      <c r="G84" s="134"/>
      <c r="H84" s="77"/>
      <c r="I84" s="52"/>
      <c r="J84" s="52"/>
      <c r="K84" s="52"/>
      <c r="L84" s="52"/>
      <c r="M84" s="52"/>
      <c r="N84" s="52"/>
    </row>
    <row r="85" spans="3:14" s="112" customFormat="1" ht="36.75" hidden="1" customHeight="1" x14ac:dyDescent="0.25">
      <c r="C85" s="111">
        <v>25</v>
      </c>
      <c r="D85" s="134" t="s">
        <v>63</v>
      </c>
      <c r="E85" s="134"/>
      <c r="F85" s="134"/>
      <c r="G85" s="134"/>
      <c r="H85" s="77"/>
      <c r="I85" s="52"/>
      <c r="J85" s="52"/>
      <c r="K85" s="52"/>
      <c r="L85" s="52"/>
      <c r="M85" s="52"/>
      <c r="N85" s="52"/>
    </row>
    <row r="86" spans="3:14" s="112" customFormat="1" ht="42.75" hidden="1" customHeight="1" x14ac:dyDescent="0.25">
      <c r="C86" s="111">
        <v>26</v>
      </c>
      <c r="D86" s="135" t="s">
        <v>64</v>
      </c>
      <c r="E86" s="135"/>
      <c r="F86" s="135"/>
      <c r="G86" s="135"/>
      <c r="H86" s="77"/>
      <c r="I86" s="52"/>
      <c r="J86" s="52"/>
      <c r="K86" s="52"/>
      <c r="L86" s="52"/>
      <c r="M86" s="52"/>
      <c r="N86" s="52"/>
    </row>
    <row r="87" spans="3:14" s="112" customFormat="1" ht="66" hidden="1" customHeight="1" x14ac:dyDescent="0.25">
      <c r="C87" s="111">
        <v>27</v>
      </c>
      <c r="D87" s="135" t="s">
        <v>65</v>
      </c>
      <c r="E87" s="135"/>
      <c r="F87" s="135"/>
      <c r="G87" s="135"/>
      <c r="H87" s="77"/>
      <c r="I87" s="52"/>
      <c r="J87" s="52"/>
      <c r="K87" s="52"/>
      <c r="L87" s="52"/>
      <c r="M87" s="52"/>
      <c r="N87" s="52"/>
    </row>
    <row r="88" spans="3:14" s="112" customFormat="1" ht="16.5" customHeight="1" x14ac:dyDescent="0.25">
      <c r="C88" s="86"/>
      <c r="D88" s="78"/>
      <c r="E88" s="78"/>
      <c r="F88" s="78"/>
      <c r="G88" s="141"/>
      <c r="H88" s="77"/>
      <c r="I88" s="52"/>
      <c r="J88" s="52"/>
      <c r="K88" s="52"/>
      <c r="L88" s="52"/>
      <c r="M88" s="52"/>
      <c r="N88" s="52"/>
    </row>
    <row r="91" spans="3:14" x14ac:dyDescent="0.25">
      <c r="C91" s="110"/>
      <c r="D91" s="115" t="s">
        <v>142</v>
      </c>
    </row>
    <row r="92" spans="3:14" x14ac:dyDescent="0.25">
      <c r="D92" s="79" t="s">
        <v>139</v>
      </c>
    </row>
  </sheetData>
  <sheetProtection formatCells="0" formatColumns="0" formatRows="0"/>
  <dataConsolidate/>
  <mergeCells count="30">
    <mergeCell ref="D86:G86"/>
    <mergeCell ref="D87:G87"/>
    <mergeCell ref="D80:G80"/>
    <mergeCell ref="D81:G81"/>
    <mergeCell ref="D82:G82"/>
    <mergeCell ref="D83:G83"/>
    <mergeCell ref="D84:G84"/>
    <mergeCell ref="D85:G85"/>
    <mergeCell ref="D79:G79"/>
    <mergeCell ref="D68:G68"/>
    <mergeCell ref="D69:G69"/>
    <mergeCell ref="D70:G70"/>
    <mergeCell ref="D71:G71"/>
    <mergeCell ref="D72:G72"/>
    <mergeCell ref="D73:G73"/>
    <mergeCell ref="D74:G74"/>
    <mergeCell ref="D75:G75"/>
    <mergeCell ref="D76:G76"/>
    <mergeCell ref="D77:G77"/>
    <mergeCell ref="D78:G78"/>
    <mergeCell ref="C1:G1"/>
    <mergeCell ref="C2:G2"/>
    <mergeCell ref="C4:G4"/>
    <mergeCell ref="D67:G67"/>
    <mergeCell ref="D61:G61"/>
    <mergeCell ref="D62:G62"/>
    <mergeCell ref="D63:G63"/>
    <mergeCell ref="D64:G64"/>
    <mergeCell ref="D65:G65"/>
    <mergeCell ref="D66:G66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79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Форма расчета цены</vt:lpstr>
      <vt:lpstr>Оренбургская_17</vt:lpstr>
      <vt:lpstr>Оренбургская_17!Область_печати</vt:lpstr>
      <vt:lpstr>'Форма расчета цены'!Область_печати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Бирючинская Екатерина</dc:creator>
  <cp:lastModifiedBy>Мурад</cp:lastModifiedBy>
  <cp:lastPrinted>2026-03-11T12:54:08Z</cp:lastPrinted>
  <dcterms:created xsi:type="dcterms:W3CDTF">2024-10-01T13:23:09Z</dcterms:created>
  <dcterms:modified xsi:type="dcterms:W3CDTF">2026-03-11T12:55:24Z</dcterms:modified>
</cp:coreProperties>
</file>