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63) 02-02_Офисный цент Матвеевский Парк-2026 — от Ивонин Илья\(05) УПРАВЛЕНИЕ ПРОЕКТОМ\"/>
    </mc:Choice>
  </mc:AlternateContent>
  <bookViews>
    <workbookView xWindow="0" yWindow="0" windowWidth="24750" windowHeight="12345" tabRatio="921" activeTab="1"/>
  </bookViews>
  <sheets>
    <sheet name="Форма расчета цены" sheetId="3" r:id="rId1"/>
    <sheet name="Оренбургская_17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inf2007" localSheetId="1">#REF!</definedName>
    <definedName name="_inf2007">#REF!</definedName>
    <definedName name="_inf2008" localSheetId="1">#REF!</definedName>
    <definedName name="_inf2008">#REF!</definedName>
    <definedName name="_inf2009" localSheetId="1">#REF!</definedName>
    <definedName name="_inf2009">#REF!</definedName>
    <definedName name="_inf2010" localSheetId="1">#REF!</definedName>
    <definedName name="_inf2010">#REF!</definedName>
    <definedName name="_inf2011" localSheetId="1">#REF!</definedName>
    <definedName name="_inf2011">#REF!</definedName>
    <definedName name="_inf2012" localSheetId="1">#REF!</definedName>
    <definedName name="_inf2012">#REF!</definedName>
    <definedName name="_inf2013" localSheetId="1">#REF!</definedName>
    <definedName name="_inf2013">#REF!</definedName>
    <definedName name="_inf2014" localSheetId="1">#REF!</definedName>
    <definedName name="_inf2014">#REF!</definedName>
    <definedName name="_inf2015" localSheetId="1">#REF!</definedName>
    <definedName name="_inf2015">#REF!</definedName>
    <definedName name="_KI2012" localSheetId="1">[1]Расчет!$H$47</definedName>
    <definedName name="_KI2012" localSheetId="0">[1]Расчет!$H$47</definedName>
    <definedName name="_KI2012">[2]Расчет!$H$47</definedName>
    <definedName name="_KI2013" localSheetId="1">[1]Расчет!$H$48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1">[1]Расчет!$H$38</definedName>
    <definedName name="KInfAvg" localSheetId="0">[1]Расчет!$H$38</definedName>
    <definedName name="KInfAvg">[2]Расчет!$H$38</definedName>
    <definedName name="KS" localSheetId="1">[1]РасчТЗ!$G$52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1">[1]Ввод!$D$54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1">[7]База!#REF!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1">[10]База!#REF!</definedName>
    <definedName name="Каб" localSheetId="0">[10]База!#REF!</definedName>
    <definedName name="Каб">[10]База!#REF!</definedName>
    <definedName name="КИнфПИР1" localSheetId="1">[1]ВводТЗ!$C$47</definedName>
    <definedName name="КИнфПИР1" localSheetId="0">[1]ВводТЗ!$C$47</definedName>
    <definedName name="КИнфПИР1">[2]ВводТЗ!$C$47</definedName>
    <definedName name="Коэф.ЗП" localSheetId="1">[1]ВводТЗ!$D$39</definedName>
    <definedName name="Коэф.ЗП" localSheetId="0">[1]ВводТЗ!$D$39</definedName>
    <definedName name="Коэф.ЗП">[2]ВводТЗ!$D$39</definedName>
    <definedName name="КфИнфПИР" localSheetId="1">[1]ВводТЗ!$C$46</definedName>
    <definedName name="КфИнфПИР" localSheetId="0">[1]ВводТЗ!$C$46</definedName>
    <definedName name="КфИнфПИР">[2]ВводТЗ!$C$46</definedName>
    <definedName name="КфИнфПИР_ПР" localSheetId="1">[1]ВводТЗ!$C$48</definedName>
    <definedName name="КфИнфПИР_ПР" localSheetId="0">[1]ВводТЗ!$C$48</definedName>
    <definedName name="КфИнфПИР_ПР">[2]ВводТЗ!$C$48</definedName>
    <definedName name="КфИнфТЗ" localSheetId="1">[1]ВводТЗ!$C$49</definedName>
    <definedName name="КфИнфТЗ" localSheetId="0">[1]ВводТЗ!$C$49</definedName>
    <definedName name="КфИнфТЗ">[2]ВводТЗ!$C$49</definedName>
    <definedName name="КфОб" localSheetId="1">[1]ВводТЗ!$C$45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1">[1]ВводТЗ!$C$53</definedName>
    <definedName name="НормСКТЗ" localSheetId="0">[1]ВводТЗ!$C$53</definedName>
    <definedName name="НормСКТЗ">[2]ВводТЗ!$C$53</definedName>
    <definedName name="_xlnm.Print_Area" localSheetId="1">Оренбургская_17!$B$1:$J$98</definedName>
    <definedName name="_xlnm.Print_Area" localSheetId="0">'Форма расчета цены'!$C$1:$E$33</definedName>
    <definedName name="ограда" localSheetId="1">[11]База!#REF!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1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1">[11]База!#REF!</definedName>
    <definedName name="расц">[11]База!#REF!</definedName>
    <definedName name="Расценка" localSheetId="1">[7]База!#REF!</definedName>
    <definedName name="Расценка">[7]База!#REF!</definedName>
    <definedName name="смета" localSheetId="1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1">[7]База!#REF!</definedName>
    <definedName name="ТПП" localSheetId="0">[7]База!#REF!</definedName>
    <definedName name="ТПП">[7]База!#REF!</definedName>
    <definedName name="ТР" localSheetId="1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ыяпр">[5]!ыяпр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4" i="4" l="1"/>
  <c r="F15" i="4" l="1"/>
  <c r="F16" i="4"/>
  <c r="F17" i="4"/>
  <c r="H17" i="4"/>
  <c r="H15" i="4" l="1"/>
  <c r="G15" i="4" s="1"/>
  <c r="H16" i="4"/>
  <c r="G16" i="4" s="1"/>
  <c r="G17" i="4"/>
  <c r="E32" i="3"/>
  <c r="E25" i="3" l="1"/>
  <c r="E28" i="3"/>
  <c r="H55" i="4" l="1"/>
  <c r="H56" i="4" s="1"/>
  <c r="E18" i="3"/>
  <c r="E30" i="3" s="1"/>
  <c r="E31" i="3" l="1"/>
</calcChain>
</file>

<file path=xl/sharedStrings.xml><?xml version="1.0" encoding="utf-8"?>
<sst xmlns="http://schemas.openxmlformats.org/spreadsheetml/2006/main" count="210" uniqueCount="147">
  <si>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</si>
  <si>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</si>
  <si>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</si>
  <si>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</si>
  <si>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</si>
  <si>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</si>
  <si>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</si>
  <si>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</si>
  <si>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</si>
  <si>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</si>
  <si>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</si>
  <si>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</si>
  <si>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</si>
  <si>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</si>
  <si>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</si>
  <si>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</si>
  <si>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</si>
  <si>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</si>
  <si>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</si>
  <si>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</si>
  <si>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</si>
  <si>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</si>
  <si>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</si>
  <si>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</si>
  <si>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</si>
  <si>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</si>
  <si>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</si>
  <si>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</si>
  <si>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</si>
  <si>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</si>
  <si>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</si>
  <si>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</si>
  <si>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</si>
  <si>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</si>
  <si>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</si>
  <si>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</si>
  <si>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</si>
  <si>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</si>
  <si>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</si>
  <si>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</si>
  <si>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</si>
  <si>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</si>
  <si>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</si>
  <si>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</si>
  <si>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</si>
  <si>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</si>
  <si>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</si>
  <si>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</si>
  <si>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</si>
  <si>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</si>
  <si>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</si>
  <si>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</si>
  <si>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</si>
  <si>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</si>
  <si>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</si>
  <si>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</si>
  <si>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</si>
  <si>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</si>
  <si>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</si>
  <si>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</si>
  <si>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</si>
  <si>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</si>
  <si>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</si>
  <si>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</si>
  <si>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</si>
  <si>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</si>
  <si>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</si>
  <si>
    <t>НДС - 22%</t>
  </si>
  <si>
    <t>Разраработка информационной модели объекта. Разработка высокополигональной и низкополигональной моделей для предоставления в МКА</t>
  </si>
  <si>
    <t>Проведение авторского надзора</t>
  </si>
  <si>
    <t>№ п/п</t>
  </si>
  <si>
    <t>Наименование работ</t>
  </si>
  <si>
    <t>Единица изм.</t>
  </si>
  <si>
    <t>Количество ед. изм. (площадь ОРП объекта)</t>
  </si>
  <si>
    <t xml:space="preserve">Стоимость за ед. изм., руб </t>
  </si>
  <si>
    <t>3</t>
  </si>
  <si>
    <t>4</t>
  </si>
  <si>
    <t>кв.м</t>
  </si>
  <si>
    <t>Разработка специальных технических условий на проектирование (СТУ КР), специальных технических условий в части противопожарной защиты объекта (СТУ ПБ)</t>
  </si>
  <si>
    <t>Эскиз периметра застройки с функциональным зонированием (3-5 вариантов)</t>
  </si>
  <si>
    <t>3-х мерная цифровая модель здания по утвержденным Заказчиком параметрам</t>
  </si>
  <si>
    <t>Поэтажные планы с функциональным зонированием и экспликацией:
- Планы функционального зонирования с экспликацией, размещением арендных/продаваемых площадей и вертикальных коммуникаций
- Планы с геометрическими параметрами зон
- план сетки колонн с размерами
- планы и дизайн входных групп
- планы благоустройства
- планы туалетов
- поэтажные планы (планы основных этажей и типовых)
- предложения по сезонному оформлению</t>
  </si>
  <si>
    <t>Общие характеристики сечения по зданию с основными размерами и высотными отметками</t>
  </si>
  <si>
    <t>Чертежи и визуализации рекламных конструкций и навигационных элементов</t>
  </si>
  <si>
    <t>Фасады:
- Цветовое решение – карта отделочных материалов
- Концепция размещения рекламных конструкций
- Визуализация модели здания с основных видовых точек
- Визуализация въездов в паркинг
- Высококачественная фотореалистичная визуализация фасадов с фотопривязкой к местности в условиях дневного и ночного освещения
- Схема организации витрин и стрит-ритейла</t>
  </si>
  <si>
    <t>Благоустройство территории и схема генплана: 
- План посадки здания по согласованному с Заказчиком Варианту периметра застройки
- Эскиз функционального зонирования прилегающей территории (2-3 варианта)
- План функционального зонирования прилегающей территории по утвержденному Заказчиком варианту:
- Расположение парковок
- Автомобильные проезды
- Пешеходные зоны
- Озеленение
- Освещение
 - Детали и пояснения к применяемым для благоустройства материалам и изделиями
 - Визуализации благоустройства
 - Транспортная схема
 - Ситуационный план</t>
  </si>
  <si>
    <t>Схема генерального плана участка</t>
  </si>
  <si>
    <t xml:space="preserve">Схема пешеходных и транспортных потоков на участке </t>
  </si>
  <si>
    <t>Схемы поэтажных планов всех уровней объекта с указанием:
-  Расположения входных групп
- Площади всех арендуемых/продаваемых помещений
Расположения основных вертикальных связей (лестницы, лифты) 
Расположения эвакуационных коридоров
Расположения всех технических и сервисных помещений с указанием их площади и назначения
Расположения паркинга и схемы движения</t>
  </si>
  <si>
    <t>3 варианта</t>
  </si>
  <si>
    <t>Таблицы в формате excel с указанием:
- площади всех арендуемых/продаваемых помещений (в разбивке отдельно по каждому помещению, а также в разбивке по группам, по каждому этажу)
- площади всех технических и сервисных помещений
- площади общих зон
- площади паркинга с указанием количества машиномест
- сравнительная таблица показателей (GLA по этажам / GBA, паркинг, места общего пользования) с показателями Технического задания</t>
  </si>
  <si>
    <t xml:space="preserve">Характерные разрезы здания с указанием функциональных зон </t>
  </si>
  <si>
    <t>Основные фасадные решения + Общий вид объекта в 3-х мерном
изображении</t>
  </si>
  <si>
    <t>Краткая пояснительная записка и ведомость помещений с указанием их
площадей</t>
  </si>
  <si>
    <t>Этап 2 Архитектурная концепция (разработка концепции)</t>
  </si>
  <si>
    <t>Этап 3. Разработка детальной Архитектурно-функциональной концепции</t>
  </si>
  <si>
    <t xml:space="preserve">Ситуационный план </t>
  </si>
  <si>
    <t xml:space="preserve">Генплан площадки с функциональными зонами </t>
  </si>
  <si>
    <t>Схема пешеходных и транспортных потоков  1:1000 AutoCAD</t>
  </si>
  <si>
    <t>Детальные чертежи фасадов с высотными отметками.</t>
  </si>
  <si>
    <t>Схема подъездных путей грузового транспорта, включая схему движения в 
зоне погрузки-разгрузки + схему движения по сервисным коридорам</t>
  </si>
  <si>
    <t>Поэтажные планы всех уровней объекта с обозначением:
функциональных зон, размеров и назначения площадей помещений (с указанием коммерческих площадей, зон размещения банкоматов, технических помещений, санузлов и проч.);
вертикальных связей (лестниц, лифтов)
схемы расположения колонн
планы этажей с прорисовкой всех арендуемых помещений.</t>
  </si>
  <si>
    <t>Ведомость помещений в Exсel с указанием:
- площади всех арендуемых помещений (в разбивке отдельно по каждому помещению, а также в разбивке по группам, по каждому этажу)
- площади всех технических и сервисных помещений
- площади общих зон
- площади паркинга с указанием количества машиномест
- сравнительная таблица показателей (GLA – в разбивке группам арендаторов, по этажам / GBA, паркинг, места общего пользования) с показателями Технического задания</t>
  </si>
  <si>
    <t>Схема пешеходных потоков внутри здания (для каждого типа этажей)</t>
  </si>
  <si>
    <t>Схема транспортных потоков на парковке</t>
  </si>
  <si>
    <t xml:space="preserve">Схема доставки грузов арендаторов/собственников </t>
  </si>
  <si>
    <t>Характерные разрезы с указанием функциональных зон</t>
  </si>
  <si>
    <t>Общий вид объекта в 3-х-мерном изображении</t>
  </si>
  <si>
    <t>Перспективный вид объекта в 3-х мерном изображении не менее чем с трех 
различных видовых точек:
-  в дневное время
- в ночное время
- фотомонтаж с использованием фотографий существующего положения.</t>
  </si>
  <si>
    <t>Перспективный вид внутреннего пространства объекта в 3-х мерном изображении не менее чем с трех различных видовых точек (моллы, зоны отдыха, фуд-корт), а также вид ресторанной зоны на 4 этаже.</t>
  </si>
  <si>
    <t xml:space="preserve">Подробная пояснительная записка </t>
  </si>
  <si>
    <t>Низкополигональная и высокополигональная модель</t>
  </si>
  <si>
    <t>1 вариант</t>
  </si>
  <si>
    <t>1.2</t>
  </si>
  <si>
    <t>1.1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</si>
  <si>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</si>
  <si>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</si>
  <si>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</si>
  <si>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</si>
  <si>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</si>
  <si>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</si>
  <si>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</si>
  <si>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</si>
  <si>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</si>
  <si>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</si>
  <si>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</si>
  <si>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</si>
  <si>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</si>
  <si>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</si>
  <si>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</si>
  <si>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</si>
  <si>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</si>
  <si>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</si>
  <si>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</si>
  <si>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</si>
  <si>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</si>
  <si>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</si>
  <si>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</si>
  <si>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Стоимость</t>
  </si>
  <si>
    <t>• Ведомость помещений с указанием их площади и назначения с
разбивкой по этажам;
• GBA, GLA, несдаваемые/не продаваемые площади по всему проекту
• GBA, GLA, несдаваемые/не продаваемые площади с разбивкой по этажам.</t>
  </si>
  <si>
    <t>1</t>
  </si>
  <si>
    <t>2</t>
  </si>
  <si>
    <t xml:space="preserve">
Рады представить вам коммерческое предложение в рамках первого этапа по разработке "АРХИТЕКТУРНО-ФУНКЦИОНАЛЬНОЙ КОНЦЕПЦИИ" Комплекс башен "Матвеевский парк", расположенный по адресу: г. Москва, Очаковское шоссе</t>
  </si>
  <si>
    <t>ООО "Формациа"</t>
  </si>
  <si>
    <r>
      <rPr>
        <b/>
        <sz val="12"/>
        <rFont val="Calibri"/>
        <family val="2"/>
        <charset val="204"/>
        <scheme val="minor"/>
      </rPr>
      <t>Презентация:</t>
    </r>
    <r>
      <rPr>
        <sz val="12"/>
        <rFont val="Calibri"/>
        <family val="2"/>
        <charset val="204"/>
        <scheme val="minor"/>
      </rPr>
      <t xml:space="preserve">
1. Визуализация фасадов
2 Концепция размещения рекламы
3. Планировки с зонированием по арендаторам/собственникам с экспликацией 
4. Визуализация интерьеров
5. Концепция размещения внутренней рекламы и навигации
6. Визуализации благоустройства
7. Отделочные материалы</t>
    </r>
  </si>
  <si>
    <t>Исх. 03/02-26 от 13 февраля 2026</t>
  </si>
  <si>
    <t xml:space="preserve">Управляющий ИП                                                                                             Петровций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</si>
</sst>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-;\-* #,##0.00_-;_-* &quot;-&quot;??_-;_-@_-"/>
    <numFmt numFmtId="165" formatCode="@\ \ "/>
    <numFmt numFmtId="166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143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164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164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164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164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164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164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49" fontId="6" fillId="0" borderId="0" xfId="3" applyNumberFormat="1" applyFont="1" applyFill="1" applyAlignment="1">
      <alignment horizontal="left" vertical="center" wrapText="1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0" fontId="9" fillId="0" borderId="0" xfId="3" applyFont="1" applyFill="1" applyAlignment="1">
      <alignment horizontal="center" wrapText="1"/>
    </xf>
    <xf numFmtId="164" fontId="10" fillId="0" borderId="0" xfId="6" applyFont="1" applyFill="1" applyAlignment="1">
      <alignment wrapText="1"/>
    </xf>
    <xf numFmtId="0" fontId="10" fillId="0" borderId="0" xfId="3" applyFont="1" applyFill="1" applyAlignment="1">
      <alignment wrapText="1"/>
    </xf>
    <xf numFmtId="0" fontId="10" fillId="0" borderId="0" xfId="3" applyFont="1" applyFill="1" applyAlignment="1"/>
    <xf numFmtId="0" fontId="11" fillId="0" borderId="0" xfId="3" applyFont="1" applyFill="1" applyAlignment="1"/>
    <xf numFmtId="0" fontId="9" fillId="0" borderId="0" xfId="3" applyFont="1" applyFill="1" applyAlignment="1" applyProtection="1">
      <alignment horizontal="center" vertical="top" wrapText="1"/>
      <protection locked="0"/>
    </xf>
    <xf numFmtId="164" fontId="10" fillId="0" borderId="0" xfId="6" applyFont="1" applyFill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vertical="top"/>
    </xf>
    <xf numFmtId="0" fontId="11" fillId="0" borderId="0" xfId="3" applyFont="1" applyFill="1" applyAlignment="1">
      <alignment vertical="top"/>
    </xf>
    <xf numFmtId="2" fontId="10" fillId="0" borderId="0" xfId="3" applyNumberFormat="1" applyFont="1" applyFill="1" applyAlignment="1" applyProtection="1">
      <alignment horizontal="center" vertical="top" wrapText="1"/>
      <protection locked="0"/>
    </xf>
    <xf numFmtId="2" fontId="9" fillId="0" borderId="0" xfId="3" applyNumberFormat="1" applyFont="1" applyFill="1" applyAlignment="1" applyProtection="1">
      <alignment horizontal="center" vertical="top" wrapText="1"/>
      <protection locked="0"/>
    </xf>
    <xf numFmtId="0" fontId="10" fillId="0" borderId="0" xfId="3" applyFont="1" applyFill="1"/>
    <xf numFmtId="0" fontId="11" fillId="0" borderId="0" xfId="3" applyFont="1" applyFill="1"/>
    <xf numFmtId="49" fontId="9" fillId="0" borderId="0" xfId="3" applyNumberFormat="1" applyFont="1" applyFill="1" applyAlignment="1" applyProtection="1">
      <alignment horizontal="center" wrapText="1"/>
      <protection locked="0"/>
    </xf>
    <xf numFmtId="2" fontId="9" fillId="0" borderId="0" xfId="3" applyNumberFormat="1" applyFont="1" applyFill="1" applyAlignment="1" applyProtection="1">
      <alignment horizontal="center" wrapText="1"/>
      <protection locked="0"/>
    </xf>
    <xf numFmtId="49" fontId="9" fillId="0" borderId="0" xfId="3" applyNumberFormat="1" applyFont="1" applyFill="1" applyAlignment="1">
      <alignment vertical="center" wrapText="1"/>
    </xf>
    <xf numFmtId="2" fontId="9" fillId="2" borderId="1" xfId="3" applyNumberFormat="1" applyFont="1" applyFill="1" applyBorder="1" applyAlignment="1">
      <alignment horizontal="left" vertical="center" wrapText="1"/>
    </xf>
    <xf numFmtId="3" fontId="9" fillId="2" borderId="1" xfId="3" applyNumberFormat="1" applyFont="1" applyFill="1" applyBorder="1" applyAlignment="1">
      <alignment horizontal="center" vertical="center" wrapText="1"/>
    </xf>
    <xf numFmtId="3" fontId="9" fillId="2" borderId="0" xfId="3" applyNumberFormat="1" applyFont="1" applyFill="1" applyBorder="1" applyAlignment="1">
      <alignment horizontal="center" vertical="center" wrapText="1"/>
    </xf>
    <xf numFmtId="3" fontId="9" fillId="0" borderId="0" xfId="3" applyNumberFormat="1" applyFont="1" applyFill="1" applyBorder="1" applyAlignment="1">
      <alignment horizontal="right" vertical="center" wrapText="1"/>
    </xf>
    <xf numFmtId="164" fontId="9" fillId="0" borderId="0" xfId="6" applyFont="1" applyFill="1" applyAlignment="1">
      <alignment vertical="center" wrapText="1"/>
    </xf>
    <xf numFmtId="0" fontId="9" fillId="0" borderId="0" xfId="3" applyFont="1" applyFill="1" applyAlignment="1">
      <alignment vertical="center" wrapText="1"/>
    </xf>
    <xf numFmtId="0" fontId="9" fillId="0" borderId="0" xfId="3" applyFont="1" applyFill="1" applyAlignment="1">
      <alignment vertical="center"/>
    </xf>
    <xf numFmtId="2" fontId="10" fillId="0" borderId="1" xfId="3" applyNumberFormat="1" applyFont="1" applyFill="1" applyBorder="1" applyAlignment="1">
      <alignment horizontal="left" vertical="center" wrapText="1"/>
    </xf>
    <xf numFmtId="3" fontId="10" fillId="0" borderId="1" xfId="3" applyNumberFormat="1" applyFont="1" applyFill="1" applyBorder="1" applyAlignment="1">
      <alignment horizontal="right" vertical="center" wrapText="1"/>
    </xf>
    <xf numFmtId="3" fontId="10" fillId="0" borderId="0" xfId="3" applyNumberFormat="1" applyFont="1" applyFill="1" applyBorder="1" applyAlignment="1">
      <alignment horizontal="right" vertical="center" wrapText="1"/>
    </xf>
    <xf numFmtId="4" fontId="9" fillId="0" borderId="0" xfId="3" applyNumberFormat="1" applyFont="1" applyFill="1" applyBorder="1" applyAlignment="1">
      <alignment horizontal="right" vertical="center" wrapText="1"/>
    </xf>
    <xf numFmtId="4" fontId="10" fillId="0" borderId="1" xfId="3" applyNumberFormat="1" applyFont="1" applyFill="1" applyBorder="1" applyAlignment="1">
      <alignment horizontal="right" vertical="center" wrapText="1"/>
    </xf>
    <xf numFmtId="4" fontId="10" fillId="0" borderId="0" xfId="3" applyNumberFormat="1" applyFont="1" applyFill="1" applyBorder="1" applyAlignment="1">
      <alignment horizontal="right" vertical="center" wrapText="1"/>
    </xf>
    <xf numFmtId="49" fontId="10" fillId="0" borderId="0" xfId="3" applyNumberFormat="1" applyFont="1" applyFill="1" applyAlignment="1">
      <alignment vertical="center" wrapText="1"/>
    </xf>
    <xf numFmtId="165" fontId="9" fillId="0" borderId="0" xfId="3" applyNumberFormat="1" applyFont="1" applyFill="1" applyBorder="1" applyAlignment="1">
      <alignment horizontal="right" vertical="center" wrapText="1"/>
    </xf>
    <xf numFmtId="164" fontId="10" fillId="0" borderId="0" xfId="6" applyFont="1" applyFill="1" applyAlignment="1">
      <alignment vertical="center" wrapText="1"/>
    </xf>
    <xf numFmtId="0" fontId="10" fillId="0" borderId="0" xfId="3" applyFont="1" applyFill="1" applyAlignment="1">
      <alignment vertical="center" wrapText="1"/>
    </xf>
    <xf numFmtId="0" fontId="10" fillId="0" borderId="0" xfId="3" applyFont="1" applyFill="1" applyAlignment="1">
      <alignment vertical="center"/>
    </xf>
    <xf numFmtId="49" fontId="9" fillId="0" borderId="0" xfId="3" applyNumberFormat="1" applyFont="1" applyFill="1" applyBorder="1" applyAlignment="1">
      <alignment horizontal="left" vertical="center" wrapText="1" indent="1"/>
    </xf>
    <xf numFmtId="0" fontId="9" fillId="0" borderId="0" xfId="3" applyFont="1" applyFill="1" applyBorder="1" applyAlignment="1">
      <alignment horizontal="left" vertical="center" wrapText="1" indent="1"/>
    </xf>
    <xf numFmtId="14" fontId="9" fillId="0" borderId="0" xfId="3" applyNumberFormat="1" applyFont="1" applyFill="1" applyBorder="1" applyAlignment="1">
      <alignment horizontal="center" vertical="center" wrapText="1"/>
    </xf>
    <xf numFmtId="14" fontId="9" fillId="0" borderId="0" xfId="4" applyNumberFormat="1" applyFont="1" applyFill="1" applyBorder="1" applyAlignment="1">
      <alignment horizontal="center" vertical="center" wrapText="1"/>
    </xf>
    <xf numFmtId="0" fontId="9" fillId="0" borderId="0" xfId="3" applyFont="1" applyFill="1" applyAlignment="1">
      <alignment wrapText="1"/>
    </xf>
    <xf numFmtId="0" fontId="9" fillId="0" borderId="0" xfId="3" applyFont="1" applyFill="1"/>
    <xf numFmtId="49" fontId="10" fillId="0" borderId="0" xfId="3" applyNumberFormat="1" applyFont="1" applyFill="1" applyAlignment="1">
      <alignment wrapText="1"/>
    </xf>
    <xf numFmtId="0" fontId="10" fillId="0" borderId="0" xfId="3" applyFont="1" applyFill="1" applyAlignment="1">
      <alignment horizontal="right" vertical="center" wrapText="1"/>
    </xf>
    <xf numFmtId="49" fontId="9" fillId="2" borderId="1" xfId="3" applyNumberFormat="1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11" fillId="0" borderId="0" xfId="3" applyFont="1" applyFill="1" applyAlignment="1">
      <alignment vertical="center"/>
    </xf>
    <xf numFmtId="49" fontId="9" fillId="0" borderId="1" xfId="3" applyNumberFormat="1" applyFont="1" applyFill="1" applyBorder="1" applyAlignment="1">
      <alignment horizontal="center" vertical="center" wrapText="1"/>
    </xf>
    <xf numFmtId="49" fontId="9" fillId="0" borderId="2" xfId="3" applyNumberFormat="1" applyFont="1" applyFill="1" applyBorder="1" applyAlignment="1">
      <alignment horizontal="center" vertical="center" wrapText="1"/>
    </xf>
    <xf numFmtId="49" fontId="9" fillId="0" borderId="3" xfId="3" applyNumberFormat="1" applyFont="1" applyFill="1" applyBorder="1" applyAlignment="1">
      <alignment horizontal="center" vertical="center" wrapText="1"/>
    </xf>
    <xf numFmtId="0" fontId="12" fillId="0" borderId="0" xfId="3" applyFont="1" applyFill="1" applyAlignment="1">
      <alignment vertical="center"/>
    </xf>
    <xf numFmtId="166" fontId="10" fillId="0" borderId="2" xfId="3" applyNumberFormat="1" applyFont="1" applyFill="1" applyBorder="1" applyAlignment="1">
      <alignment vertical="center" wrapText="1"/>
    </xf>
    <xf numFmtId="166" fontId="10" fillId="0" borderId="1" xfId="3" applyNumberFormat="1" applyFont="1" applyFill="1" applyBorder="1" applyAlignment="1">
      <alignment horizontal="center" vertical="center" wrapText="1"/>
    </xf>
    <xf numFmtId="166" fontId="10" fillId="0" borderId="3" xfId="3" applyNumberFormat="1" applyFont="1" applyFill="1" applyBorder="1" applyAlignment="1">
      <alignment horizontal="center" vertical="center" wrapText="1"/>
    </xf>
    <xf numFmtId="4" fontId="9" fillId="0" borderId="0" xfId="3" applyNumberFormat="1" applyFont="1" applyFill="1" applyAlignment="1">
      <alignment vertical="center" wrapText="1"/>
    </xf>
    <xf numFmtId="166" fontId="9" fillId="0" borderId="1" xfId="3" applyNumberFormat="1" applyFont="1" applyFill="1" applyBorder="1" applyAlignment="1">
      <alignment vertical="center" wrapText="1"/>
    </xf>
    <xf numFmtId="166" fontId="10" fillId="0" borderId="1" xfId="3" applyNumberFormat="1" applyFont="1" applyFill="1" applyBorder="1" applyAlignment="1">
      <alignment vertical="center" wrapText="1"/>
    </xf>
    <xf numFmtId="166" fontId="9" fillId="0" borderId="4" xfId="3" applyNumberFormat="1" applyFont="1" applyFill="1" applyBorder="1" applyAlignment="1">
      <alignment vertical="center" wrapText="1"/>
    </xf>
    <xf numFmtId="166" fontId="9" fillId="0" borderId="3" xfId="3" applyNumberFormat="1" applyFont="1" applyFill="1" applyBorder="1" applyAlignment="1">
      <alignment vertical="center" wrapText="1"/>
    </xf>
    <xf numFmtId="49" fontId="9" fillId="0" borderId="1" xfId="3" applyNumberFormat="1" applyFont="1" applyFill="1" applyBorder="1" applyAlignment="1">
      <alignment vertical="center" wrapText="1"/>
    </xf>
    <xf numFmtId="165" fontId="9" fillId="0" borderId="2" xfId="3" applyNumberFormat="1" applyFont="1" applyFill="1" applyBorder="1" applyAlignment="1">
      <alignment vertical="center" wrapText="1"/>
    </xf>
    <xf numFmtId="165" fontId="9" fillId="0" borderId="1" xfId="3" applyNumberFormat="1" applyFont="1" applyFill="1" applyBorder="1" applyAlignment="1">
      <alignment horizontal="center" vertical="center" wrapText="1"/>
    </xf>
    <xf numFmtId="165" fontId="9" fillId="0" borderId="1" xfId="3" applyNumberFormat="1" applyFont="1" applyFill="1" applyBorder="1" applyAlignment="1">
      <alignment vertical="center" wrapText="1"/>
    </xf>
    <xf numFmtId="165" fontId="9" fillId="0" borderId="3" xfId="3" applyNumberFormat="1" applyFont="1" applyFill="1" applyBorder="1" applyAlignment="1">
      <alignment vertical="center" wrapText="1"/>
    </xf>
    <xf numFmtId="4" fontId="9" fillId="0" borderId="1" xfId="3" applyNumberFormat="1" applyFont="1" applyFill="1" applyBorder="1" applyAlignment="1">
      <alignment horizontal="right" vertical="center" wrapText="1"/>
    </xf>
    <xf numFmtId="164" fontId="13" fillId="0" borderId="0" xfId="6" applyFont="1" applyFill="1" applyAlignment="1">
      <alignment vertical="center" wrapText="1"/>
    </xf>
    <xf numFmtId="49" fontId="10" fillId="0" borderId="1" xfId="3" applyNumberFormat="1" applyFont="1" applyFill="1" applyBorder="1" applyAlignment="1">
      <alignment vertical="center" wrapText="1"/>
    </xf>
    <xf numFmtId="164" fontId="14" fillId="0" borderId="0" xfId="6" applyFont="1" applyFill="1" applyAlignment="1">
      <alignment vertical="center" wrapText="1"/>
    </xf>
    <xf numFmtId="49" fontId="10" fillId="0" borderId="0" xfId="3" applyNumberFormat="1" applyFont="1" applyFill="1" applyAlignment="1"/>
    <xf numFmtId="49" fontId="10" fillId="0" borderId="0" xfId="3" applyNumberFormat="1" applyFont="1" applyFill="1" applyAlignment="1">
      <alignment horizontal="center" vertical="center" wrapText="1"/>
    </xf>
    <xf numFmtId="49" fontId="10" fillId="0" borderId="0" xfId="3" applyNumberFormat="1" applyFont="1" applyFill="1" applyAlignment="1">
      <alignment horizontal="left" vertical="center" wrapText="1"/>
    </xf>
    <xf numFmtId="49" fontId="10" fillId="0" borderId="0" xfId="3" applyNumberFormat="1" applyFont="1" applyFill="1" applyAlignment="1">
      <alignment vertical="center" wrapText="1"/>
    </xf>
    <xf numFmtId="0" fontId="11" fillId="0" borderId="0" xfId="3" applyFont="1" applyFill="1" applyAlignment="1">
      <alignment wrapText="1"/>
    </xf>
    <xf numFmtId="0" fontId="9" fillId="0" borderId="0" xfId="3" applyFont="1" applyFill="1" applyAlignment="1" applyProtection="1">
      <alignment horizontal="center" vertical="top" wrapText="1"/>
      <protection locked="0"/>
    </xf>
    <xf numFmtId="0" fontId="9" fillId="0" borderId="0" xfId="3" applyFont="1" applyFill="1" applyAlignment="1" applyProtection="1">
      <alignment horizontal="left" vertical="top"/>
      <protection locked="0"/>
    </xf>
    <xf numFmtId="0" fontId="10" fillId="0" borderId="0" xfId="3" applyFont="1" applyFill="1" applyAlignment="1">
      <alignment horizontal="right" vertical="center"/>
    </xf>
  </cellXfs>
  <cellStyles count="7">
    <cellStyle name="Обычный" xfId="0" builtinId="0"/>
    <cellStyle name="Обычный 14" xfId="1"/>
    <cellStyle name="Обычный 3 3 3" xfId="4"/>
    <cellStyle name="Обычный 3 4" xfId="5"/>
    <cellStyle name="Обычный 4 2" xfId="3"/>
    <cellStyle name="Финансовый" xfId="6" builtinId="3"/>
    <cellStyle name="Финансов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3474769</xdr:colOff>
      <xdr:row>1</xdr:row>
      <xdr:rowOff>56320</xdr:rowOff>
    </xdr:from>
    <xdr:to>
      <xdr:col>9</xdr:col>
      <xdr:colOff>70015</xdr:colOff>
      <xdr:row>2</xdr:row>
      <xdr:rowOff>4372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4769" y="420002"/>
          <a:ext cx="8581159" cy="917870"/>
        </a:xfrm>
        <a:prstGeom prst="rect">
          <a:avLst/>
        </a:prstGeom>
      </xdr:spPr>
    </xdr:pic>
    <xdr:clientData/>
  </xdr:twoCellAnchor>
  <xdr:twoCellAnchor editAs="oneCell">
    <xdr:from>
      <xdr:col>4</xdr:col>
      <xdr:colOff>31937</xdr:colOff>
      <xdr:row>88</xdr:row>
      <xdr:rowOff>159123</xdr:rowOff>
    </xdr:from>
    <xdr:to>
      <xdr:col>7</xdr:col>
      <xdr:colOff>1114349</xdr:colOff>
      <xdr:row>97</xdr:row>
      <xdr:rowOff>199701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7437" y="20990298"/>
          <a:ext cx="1949187" cy="18408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4;&#1077;&#1090;&#1085;&#1086;&#1077;%20&#1091;&#1087;&#1088;&#1072;&#1074;&#1083;&#1077;&#1085;&#1080;&#1077;/&#1046;&#1080;&#1083;&#1099;&#1077;%20&#1076;&#1086;&#1084;&#1072;/&#1057;&#1042;&#1040;&#1054;%20(&#1041;&#1077;&#1083;&#1080;&#1085;&#1072;,%20&#1071;&#1085;&#1080;&#1081;)/&#1050;&#1054;&#1052;&#1052;&#1045;&#1056;&#1063;&#1045;&#1057;&#1050;&#1048;&#1045;%20&#1054;&#1041;&#1066;&#1045;&#1050;&#1058;&#1067;/&#1051;&#1105;&#1090;&#1095;&#1080;&#1082;&#1072;%20&#1041;&#1072;&#1073;&#1091;&#1096;&#1082;&#1080;&#1085;&#1072;%20&#1091;&#1083;.,%20&#1041;&#1072;&#1073;&#1091;&#1096;&#1082;&#1080;&#1085;&#1089;&#1082;&#1080;&#1081;,%20&#1074;&#1083;%2039/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64"/>
  <sheetViews>
    <sheetView topLeftCell="A7" zoomScale="110" zoomScaleNormal="110" zoomScaleSheetLayoutView="85" workbookViewId="0">
      <selection activeCell="E28" sqref="E28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60" t="s">
        <v>0</v>
      </c>
      <c r="C1" s="60"/>
      <c r="D1" s="60"/>
      <c r="E1" s="60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64" t="s">
        <v>20</v>
      </c>
      <c r="C2" s="64"/>
      <c r="D2" s="64"/>
      <c r="E2" s="64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63" t="s">
        <v>66</v>
      </c>
      <c r="C3" s="63"/>
      <c r="D3" s="63"/>
      <c r="E3" s="63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55" t="s">
        <v>7</v>
      </c>
      <c r="C11" s="55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55" t="s">
        <v>8</v>
      </c>
      <c r="C12" s="55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55" t="s">
        <v>9</v>
      </c>
      <c r="C13" s="55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55" t="s">
        <v>3</v>
      </c>
      <c r="C14" s="55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61" t="s">
        <v>2</v>
      </c>
      <c r="D17" s="62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56" t="s">
        <v>15</v>
      </c>
      <c r="D18" s="57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56" t="s">
        <v>25</v>
      </c>
      <c r="D19" s="57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53" t="s">
        <v>26</v>
      </c>
      <c r="D20" s="54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53" t="s">
        <v>27</v>
      </c>
      <c r="D21" s="54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53" t="s">
        <v>28</v>
      </c>
      <c r="D22" s="54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53" t="s">
        <v>32</v>
      </c>
      <c r="D23" s="54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53" t="s">
        <v>33</v>
      </c>
      <c r="D24" s="54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53" t="s">
        <v>34</v>
      </c>
      <c r="D25" s="54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53" t="s">
        <v>35</v>
      </c>
      <c r="D26" s="54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56" t="s">
        <v>23</v>
      </c>
      <c r="D27" s="57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56" t="s">
        <v>22</v>
      </c>
      <c r="D28" s="57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56" t="s">
        <v>3</v>
      </c>
      <c r="D29" s="57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58" t="s">
        <v>4</v>
      </c>
      <c r="D30" s="59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58" t="s">
        <v>16</v>
      </c>
      <c r="D31" s="59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58" t="s">
        <v>5</v>
      </c>
      <c r="D32" s="59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51" t="s">
        <v>39</v>
      </c>
      <c r="D37" s="51"/>
      <c r="E37" s="51"/>
    </row>
    <row r="38" spans="2:12" ht="31.5" customHeight="1" x14ac:dyDescent="0.25">
      <c r="B38" s="49">
        <v>2</v>
      </c>
      <c r="C38" s="51" t="s">
        <v>40</v>
      </c>
      <c r="D38" s="51"/>
      <c r="E38" s="51"/>
    </row>
    <row r="39" spans="2:12" ht="39.75" customHeight="1" x14ac:dyDescent="0.25">
      <c r="B39" s="49">
        <v>3</v>
      </c>
      <c r="C39" s="51" t="s">
        <v>41</v>
      </c>
      <c r="D39" s="51"/>
      <c r="E39" s="51"/>
    </row>
    <row r="40" spans="2:12" ht="26.25" customHeight="1" x14ac:dyDescent="0.25">
      <c r="B40" s="49">
        <v>4</v>
      </c>
      <c r="C40" s="52" t="s">
        <v>42</v>
      </c>
      <c r="D40" s="52"/>
      <c r="E40" s="52"/>
    </row>
    <row r="41" spans="2:12" ht="53.25" customHeight="1" x14ac:dyDescent="0.25">
      <c r="B41" s="49">
        <v>5</v>
      </c>
      <c r="C41" s="52" t="s">
        <v>43</v>
      </c>
      <c r="D41" s="52"/>
      <c r="E41" s="52"/>
    </row>
    <row r="42" spans="2:12" ht="63" customHeight="1" x14ac:dyDescent="0.25">
      <c r="B42" s="49">
        <v>6</v>
      </c>
      <c r="C42" s="52" t="s">
        <v>44</v>
      </c>
      <c r="D42" s="52"/>
      <c r="E42" s="52"/>
    </row>
    <row r="43" spans="2:12" s="50" customFormat="1" ht="53.25" customHeight="1" x14ac:dyDescent="0.25">
      <c r="B43" s="49">
        <v>7</v>
      </c>
      <c r="C43" s="52" t="s">
        <v>45</v>
      </c>
      <c r="D43" s="52"/>
      <c r="E43" s="52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52" t="s">
        <v>46</v>
      </c>
      <c r="D44" s="52"/>
      <c r="E44" s="52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52" t="s">
        <v>47</v>
      </c>
      <c r="D45" s="52"/>
      <c r="E45" s="52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52" t="s">
        <v>48</v>
      </c>
      <c r="D46" s="52"/>
      <c r="E46" s="52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52" t="s">
        <v>49</v>
      </c>
      <c r="D47" s="52"/>
      <c r="E47" s="52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52" t="s">
        <v>50</v>
      </c>
      <c r="D48" s="52"/>
      <c r="E48" s="52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52" t="s">
        <v>51</v>
      </c>
      <c r="D49" s="52"/>
      <c r="E49" s="52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52" t="s">
        <v>52</v>
      </c>
      <c r="D50" s="52"/>
      <c r="E50" s="52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52" t="s">
        <v>53</v>
      </c>
      <c r="D51" s="52"/>
      <c r="E51" s="52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52" t="s">
        <v>54</v>
      </c>
      <c r="D52" s="52"/>
      <c r="E52" s="52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52" t="s">
        <v>55</v>
      </c>
      <c r="D53" s="52"/>
      <c r="E53" s="52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52" t="s">
        <v>56</v>
      </c>
      <c r="D54" s="52"/>
      <c r="E54" s="52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52" t="s">
        <v>57</v>
      </c>
      <c r="D55" s="52"/>
      <c r="E55" s="52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52" t="s">
        <v>58</v>
      </c>
      <c r="D56" s="52"/>
      <c r="E56" s="52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52" t="s">
        <v>59</v>
      </c>
      <c r="D57" s="52"/>
      <c r="E57" s="52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52" t="s">
        <v>60</v>
      </c>
      <c r="D58" s="52"/>
      <c r="E58" s="52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52" t="s">
        <v>61</v>
      </c>
      <c r="D59" s="52"/>
      <c r="E59" s="52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52" t="s">
        <v>62</v>
      </c>
      <c r="D60" s="52"/>
      <c r="E60" s="52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52" t="s">
        <v>63</v>
      </c>
      <c r="D61" s="52"/>
      <c r="E61" s="52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51" t="s">
        <v>64</v>
      </c>
      <c r="D62" s="51"/>
      <c r="E62" s="51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51" t="s">
        <v>65</v>
      </c>
      <c r="D63" s="51"/>
      <c r="E63" s="51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29:D29"/>
    <mergeCell ref="C30:D30"/>
    <mergeCell ref="C31:D31"/>
    <mergeCell ref="C32:D32"/>
    <mergeCell ref="B1:E1"/>
    <mergeCell ref="C17:D17"/>
    <mergeCell ref="C18:D18"/>
    <mergeCell ref="B3:E3"/>
    <mergeCell ref="B2:E2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C1:O92"/>
  <sheetViews>
    <sheetView tabSelected="1" topLeftCell="A53" zoomScaleNormal="100" zoomScaleSheetLayoutView="85" workbookViewId="0">
      <selection activeCell="D98" sqref="D98"/>
    </sheetView>
  </sheetViews>
  <sheetFormatPr defaultColWidth="9.140625" defaultRowHeight="15.75" x14ac:dyDescent="0.25"/>
  <cols>
    <col min="1" max="1" width="51" style="78" customWidth="1"/>
    <col min="2" max="2" width="3.28515625" style="78" customWidth="1"/>
    <col min="3" max="3" width="8.140625" style="106" customWidth="1"/>
    <col min="4" max="4" width="83.28515625" style="98" customWidth="1"/>
    <col min="5" max="5" width="13" style="98" customWidth="1"/>
    <col min="6" max="7" width="20.5703125" style="98" hidden="1" customWidth="1"/>
    <col min="8" max="8" width="18.42578125" style="98" customWidth="1"/>
    <col min="9" max="9" width="4.7109375" style="97" customWidth="1"/>
    <col min="10" max="10" width="4.7109375" style="67" customWidth="1"/>
    <col min="11" max="13" width="9.140625" style="67"/>
    <col min="14" max="15" width="9.140625" style="77"/>
    <col min="16" max="16384" width="9.140625" style="78"/>
  </cols>
  <sheetData>
    <row r="1" spans="3:15" s="69" customFormat="1" ht="29.25" customHeight="1" x14ac:dyDescent="0.25">
      <c r="C1" s="65"/>
      <c r="D1" s="65"/>
      <c r="E1" s="65"/>
      <c r="F1" s="65"/>
      <c r="G1" s="65"/>
      <c r="H1" s="65"/>
      <c r="I1" s="66"/>
      <c r="J1" s="67"/>
      <c r="K1" s="67"/>
      <c r="L1" s="67"/>
      <c r="M1" s="67"/>
      <c r="N1" s="68"/>
      <c r="O1" s="68"/>
    </row>
    <row r="2" spans="3:15" s="74" customFormat="1" ht="76.5" customHeight="1" x14ac:dyDescent="0.25">
      <c r="C2" s="70"/>
      <c r="D2" s="70"/>
      <c r="E2" s="70"/>
      <c r="F2" s="70"/>
      <c r="G2" s="70"/>
      <c r="H2" s="70"/>
      <c r="I2" s="71"/>
      <c r="J2" s="72"/>
      <c r="K2" s="72"/>
      <c r="L2" s="72"/>
      <c r="M2" s="72"/>
      <c r="N2" s="73"/>
      <c r="O2" s="73"/>
    </row>
    <row r="3" spans="3:15" s="74" customFormat="1" x14ac:dyDescent="0.25">
      <c r="C3" s="141" t="s">
        <v>145</v>
      </c>
      <c r="D3" s="140"/>
      <c r="E3" s="140"/>
      <c r="F3" s="140"/>
      <c r="G3" s="140"/>
      <c r="H3" s="140"/>
      <c r="I3" s="71"/>
      <c r="J3" s="72"/>
      <c r="K3" s="72"/>
      <c r="L3" s="72"/>
      <c r="M3" s="72"/>
      <c r="N3" s="73"/>
      <c r="O3" s="73"/>
    </row>
    <row r="4" spans="3:15" ht="90" customHeight="1" x14ac:dyDescent="0.25">
      <c r="C4" s="75" t="s">
        <v>142</v>
      </c>
      <c r="D4" s="76"/>
      <c r="E4" s="76"/>
      <c r="F4" s="76"/>
      <c r="G4" s="76"/>
      <c r="H4" s="76"/>
      <c r="I4" s="71"/>
      <c r="J4" s="72"/>
    </row>
    <row r="5" spans="3:15" ht="20.25" hidden="1" customHeight="1" x14ac:dyDescent="0.25">
      <c r="C5" s="79"/>
      <c r="D5" s="80"/>
      <c r="E5" s="80"/>
      <c r="F5" s="80"/>
      <c r="G5" s="80"/>
      <c r="H5" s="80"/>
      <c r="I5" s="71"/>
      <c r="J5" s="72"/>
    </row>
    <row r="6" spans="3:15" s="88" customFormat="1" ht="18.75" hidden="1" customHeight="1" x14ac:dyDescent="0.25">
      <c r="C6" s="81"/>
      <c r="D6" s="82" t="s">
        <v>6</v>
      </c>
      <c r="E6" s="82"/>
      <c r="F6" s="83"/>
      <c r="G6" s="84"/>
      <c r="H6" s="85"/>
      <c r="I6" s="86"/>
      <c r="J6" s="87"/>
      <c r="K6" s="87"/>
      <c r="L6" s="87"/>
      <c r="M6" s="87"/>
    </row>
    <row r="7" spans="3:15" s="88" customFormat="1" ht="18.75" hidden="1" customHeight="1" x14ac:dyDescent="0.25">
      <c r="C7" s="81"/>
      <c r="D7" s="89" t="s">
        <v>36</v>
      </c>
      <c r="E7" s="89"/>
      <c r="F7" s="90">
        <v>43419</v>
      </c>
      <c r="G7" s="91"/>
      <c r="H7" s="92"/>
      <c r="I7" s="86"/>
      <c r="J7" s="87"/>
      <c r="K7" s="87"/>
      <c r="L7" s="87"/>
      <c r="M7" s="87"/>
    </row>
    <row r="8" spans="3:15" s="88" customFormat="1" ht="18.75" hidden="1" customHeight="1" x14ac:dyDescent="0.25">
      <c r="C8" s="81"/>
      <c r="D8" s="89" t="s">
        <v>18</v>
      </c>
      <c r="E8" s="89"/>
      <c r="F8" s="93">
        <v>23880.95</v>
      </c>
      <c r="G8" s="94"/>
      <c r="H8" s="92"/>
      <c r="I8" s="86"/>
      <c r="J8" s="87"/>
      <c r="K8" s="87"/>
      <c r="L8" s="87"/>
      <c r="M8" s="87"/>
    </row>
    <row r="9" spans="3:15" s="88" customFormat="1" ht="18.75" hidden="1" customHeight="1" x14ac:dyDescent="0.25">
      <c r="C9" s="81"/>
      <c r="D9" s="89" t="s">
        <v>17</v>
      </c>
      <c r="E9" s="89"/>
      <c r="F9" s="90">
        <v>0</v>
      </c>
      <c r="G9" s="91"/>
      <c r="H9" s="85"/>
      <c r="I9" s="86"/>
      <c r="J9" s="87"/>
      <c r="K9" s="87"/>
      <c r="L9" s="87"/>
      <c r="M9" s="87"/>
    </row>
    <row r="10" spans="3:15" s="99" customFormat="1" hidden="1" x14ac:dyDescent="0.25">
      <c r="C10" s="95"/>
      <c r="D10" s="96"/>
      <c r="E10" s="96"/>
      <c r="F10" s="91"/>
      <c r="G10" s="91"/>
      <c r="H10" s="91"/>
      <c r="I10" s="97"/>
      <c r="J10" s="98"/>
      <c r="K10" s="98"/>
      <c r="L10" s="98"/>
      <c r="M10" s="98"/>
    </row>
    <row r="11" spans="3:15" s="105" customFormat="1" ht="18.75" customHeight="1" x14ac:dyDescent="0.25">
      <c r="C11" s="100"/>
      <c r="D11" s="101"/>
      <c r="E11" s="101"/>
      <c r="F11" s="102"/>
      <c r="G11" s="102"/>
      <c r="H11" s="103"/>
      <c r="I11" s="86"/>
      <c r="J11" s="104"/>
      <c r="K11" s="104"/>
      <c r="L11" s="104"/>
      <c r="M11" s="104"/>
    </row>
    <row r="12" spans="3:15" x14ac:dyDescent="0.25">
      <c r="H12" s="107"/>
    </row>
    <row r="13" spans="3:15" s="113" customFormat="1" ht="75" customHeight="1" x14ac:dyDescent="0.25">
      <c r="C13" s="108" t="s">
        <v>70</v>
      </c>
      <c r="D13" s="109" t="s">
        <v>71</v>
      </c>
      <c r="E13" s="110" t="s">
        <v>72</v>
      </c>
      <c r="F13" s="111" t="s">
        <v>73</v>
      </c>
      <c r="G13" s="111" t="s">
        <v>74</v>
      </c>
      <c r="H13" s="112" t="s">
        <v>138</v>
      </c>
      <c r="I13" s="97"/>
      <c r="J13" s="98"/>
      <c r="K13" s="98"/>
      <c r="L13" s="98"/>
      <c r="M13" s="98"/>
      <c r="N13" s="99"/>
      <c r="O13" s="99"/>
    </row>
    <row r="14" spans="3:15" s="117" customFormat="1" ht="21.75" customHeight="1" x14ac:dyDescent="0.25">
      <c r="C14" s="114" t="s">
        <v>140</v>
      </c>
      <c r="D14" s="115" t="s">
        <v>141</v>
      </c>
      <c r="E14" s="114" t="s">
        <v>75</v>
      </c>
      <c r="F14" s="114" t="s">
        <v>75</v>
      </c>
      <c r="G14" s="116" t="s">
        <v>76</v>
      </c>
      <c r="H14" s="114" t="s">
        <v>76</v>
      </c>
      <c r="I14" s="86"/>
      <c r="J14" s="87"/>
      <c r="K14" s="87"/>
      <c r="L14" s="87"/>
      <c r="M14" s="87"/>
      <c r="N14" s="88"/>
      <c r="O14" s="88"/>
    </row>
    <row r="15" spans="3:15" s="113" customFormat="1" ht="27.75" hidden="1" customHeight="1" x14ac:dyDescent="0.25">
      <c r="C15" s="114">
        <v>1</v>
      </c>
      <c r="D15" s="118" t="s">
        <v>33</v>
      </c>
      <c r="E15" s="119" t="s">
        <v>77</v>
      </c>
      <c r="F15" s="119">
        <f>F8</f>
        <v>23881</v>
      </c>
      <c r="G15" s="120">
        <f>H15/F8</f>
        <v>545.4</v>
      </c>
      <c r="H15" s="93">
        <f>H17/0.6*0.1</f>
        <v>13025700</v>
      </c>
      <c r="I15" s="86"/>
      <c r="J15" s="98"/>
      <c r="K15" s="98"/>
      <c r="L15" s="98"/>
      <c r="M15" s="98"/>
      <c r="N15" s="99"/>
      <c r="O15" s="99"/>
    </row>
    <row r="16" spans="3:15" s="113" customFormat="1" ht="37.5" hidden="1" customHeight="1" x14ac:dyDescent="0.25">
      <c r="C16" s="114">
        <v>2</v>
      </c>
      <c r="D16" s="118" t="s">
        <v>34</v>
      </c>
      <c r="E16" s="119" t="s">
        <v>77</v>
      </c>
      <c r="F16" s="119">
        <f>F8</f>
        <v>23881</v>
      </c>
      <c r="G16" s="120">
        <f>H16/F8</f>
        <v>1636.3</v>
      </c>
      <c r="H16" s="93">
        <f>H17/0.6*0.3</f>
        <v>39077100</v>
      </c>
      <c r="I16" s="86"/>
      <c r="J16" s="98"/>
      <c r="K16" s="98"/>
      <c r="L16" s="98"/>
      <c r="M16" s="98"/>
      <c r="N16" s="99"/>
      <c r="O16" s="99"/>
    </row>
    <row r="17" spans="3:15" s="117" customFormat="1" ht="21" hidden="1" customHeight="1" x14ac:dyDescent="0.25">
      <c r="C17" s="114">
        <v>3</v>
      </c>
      <c r="D17" s="118" t="s">
        <v>22</v>
      </c>
      <c r="E17" s="119" t="s">
        <v>77</v>
      </c>
      <c r="F17" s="119">
        <f>F8</f>
        <v>23881</v>
      </c>
      <c r="G17" s="120">
        <f>H17/F8</f>
        <v>3272.7</v>
      </c>
      <c r="H17" s="93">
        <f>1800*F7</f>
        <v>78154200</v>
      </c>
      <c r="I17" s="86"/>
      <c r="J17" s="121"/>
      <c r="K17" s="87"/>
      <c r="L17" s="87"/>
      <c r="M17" s="87"/>
      <c r="N17" s="88"/>
      <c r="O17" s="88"/>
    </row>
    <row r="18" spans="3:15" s="117" customFormat="1" ht="21" hidden="1" customHeight="1" x14ac:dyDescent="0.25">
      <c r="C18" s="114"/>
      <c r="D18" s="118"/>
      <c r="E18" s="119"/>
      <c r="F18" s="119"/>
      <c r="G18" s="120"/>
      <c r="H18" s="93"/>
      <c r="I18" s="86"/>
      <c r="J18" s="121"/>
      <c r="K18" s="87"/>
      <c r="L18" s="87"/>
      <c r="M18" s="87"/>
      <c r="N18" s="88"/>
      <c r="O18" s="88"/>
    </row>
    <row r="19" spans="3:15" s="117" customFormat="1" ht="31.5" hidden="1" x14ac:dyDescent="0.25">
      <c r="C19" s="114"/>
      <c r="D19" s="118" t="s">
        <v>79</v>
      </c>
      <c r="E19" s="119"/>
      <c r="F19" s="119"/>
      <c r="G19" s="120"/>
      <c r="H19" s="93"/>
      <c r="I19" s="86"/>
      <c r="J19" s="121"/>
      <c r="K19" s="87"/>
      <c r="L19" s="87"/>
      <c r="M19" s="87"/>
      <c r="N19" s="88"/>
      <c r="O19" s="88"/>
    </row>
    <row r="20" spans="3:15" s="117" customFormat="1" ht="31.5" hidden="1" x14ac:dyDescent="0.25">
      <c r="C20" s="114"/>
      <c r="D20" s="118" t="s">
        <v>80</v>
      </c>
      <c r="E20" s="119"/>
      <c r="F20" s="119"/>
      <c r="G20" s="120"/>
      <c r="H20" s="93"/>
      <c r="I20" s="86"/>
      <c r="J20" s="121"/>
      <c r="K20" s="87"/>
      <c r="L20" s="87"/>
      <c r="M20" s="87"/>
      <c r="N20" s="88"/>
      <c r="O20" s="88"/>
    </row>
    <row r="21" spans="3:15" s="117" customFormat="1" ht="157.5" hidden="1" x14ac:dyDescent="0.25">
      <c r="C21" s="114"/>
      <c r="D21" s="118" t="s">
        <v>81</v>
      </c>
      <c r="E21" s="119"/>
      <c r="F21" s="119"/>
      <c r="G21" s="120"/>
      <c r="H21" s="93"/>
      <c r="I21" s="86"/>
      <c r="J21" s="121"/>
      <c r="K21" s="87"/>
      <c r="L21" s="87"/>
      <c r="M21" s="87"/>
      <c r="N21" s="88"/>
      <c r="O21" s="88"/>
    </row>
    <row r="22" spans="3:15" s="117" customFormat="1" ht="31.5" hidden="1" x14ac:dyDescent="0.25">
      <c r="C22" s="114"/>
      <c r="D22" s="118" t="s">
        <v>82</v>
      </c>
      <c r="E22" s="119"/>
      <c r="F22" s="119"/>
      <c r="G22" s="120"/>
      <c r="H22" s="93"/>
      <c r="I22" s="86"/>
      <c r="J22" s="121"/>
      <c r="K22" s="87"/>
      <c r="L22" s="87"/>
      <c r="M22" s="87"/>
      <c r="N22" s="88"/>
      <c r="O22" s="88"/>
    </row>
    <row r="23" spans="3:15" s="117" customFormat="1" ht="31.5" hidden="1" x14ac:dyDescent="0.25">
      <c r="C23" s="114"/>
      <c r="D23" s="118" t="s">
        <v>83</v>
      </c>
      <c r="E23" s="119"/>
      <c r="F23" s="119"/>
      <c r="G23" s="120"/>
      <c r="H23" s="93"/>
      <c r="I23" s="86"/>
      <c r="J23" s="121"/>
      <c r="K23" s="87"/>
      <c r="L23" s="87"/>
      <c r="M23" s="87"/>
      <c r="N23" s="88"/>
      <c r="O23" s="88"/>
    </row>
    <row r="24" spans="3:15" s="117" customFormat="1" ht="126" hidden="1" x14ac:dyDescent="0.25">
      <c r="C24" s="114"/>
      <c r="D24" s="118" t="s">
        <v>84</v>
      </c>
      <c r="E24" s="119"/>
      <c r="F24" s="119"/>
      <c r="G24" s="120"/>
      <c r="H24" s="93"/>
      <c r="I24" s="86"/>
      <c r="J24" s="121"/>
      <c r="K24" s="87"/>
      <c r="L24" s="87"/>
      <c r="M24" s="87"/>
      <c r="N24" s="88"/>
      <c r="O24" s="88"/>
    </row>
    <row r="25" spans="3:15" s="117" customFormat="1" ht="267.75" hidden="1" x14ac:dyDescent="0.25">
      <c r="C25" s="114"/>
      <c r="D25" s="118" t="s">
        <v>85</v>
      </c>
      <c r="E25" s="119"/>
      <c r="F25" s="119"/>
      <c r="G25" s="120"/>
      <c r="H25" s="93"/>
      <c r="I25" s="86"/>
      <c r="J25" s="121"/>
      <c r="K25" s="87"/>
      <c r="L25" s="87"/>
      <c r="M25" s="87"/>
      <c r="N25" s="88"/>
      <c r="O25" s="88"/>
    </row>
    <row r="26" spans="3:15" s="117" customFormat="1" ht="15.75" customHeight="1" x14ac:dyDescent="0.25">
      <c r="C26" s="114">
        <v>1</v>
      </c>
      <c r="D26" s="122" t="s">
        <v>94</v>
      </c>
      <c r="E26" s="122"/>
      <c r="F26" s="122"/>
      <c r="G26" s="122"/>
      <c r="H26" s="122">
        <v>15000000</v>
      </c>
      <c r="I26" s="86"/>
      <c r="J26" s="121"/>
      <c r="K26" s="87"/>
      <c r="L26" s="87"/>
      <c r="M26" s="87"/>
      <c r="N26" s="88"/>
      <c r="O26" s="88"/>
    </row>
    <row r="27" spans="3:15" s="117" customFormat="1" x14ac:dyDescent="0.25">
      <c r="C27" s="114" t="s">
        <v>114</v>
      </c>
      <c r="D27" s="118" t="s">
        <v>86</v>
      </c>
      <c r="E27" s="119" t="s">
        <v>89</v>
      </c>
      <c r="F27" s="119"/>
      <c r="G27" s="120"/>
      <c r="H27" s="93"/>
      <c r="I27" s="86"/>
      <c r="J27" s="121"/>
      <c r="K27" s="87"/>
      <c r="L27" s="87"/>
      <c r="M27" s="87"/>
      <c r="N27" s="88"/>
      <c r="O27" s="88"/>
    </row>
    <row r="28" spans="3:15" s="117" customFormat="1" x14ac:dyDescent="0.25">
      <c r="C28" s="114" t="s">
        <v>113</v>
      </c>
      <c r="D28" s="118" t="s">
        <v>87</v>
      </c>
      <c r="E28" s="119" t="s">
        <v>89</v>
      </c>
      <c r="F28" s="119"/>
      <c r="G28" s="120"/>
      <c r="H28" s="93"/>
      <c r="I28" s="86"/>
      <c r="J28" s="121"/>
      <c r="K28" s="87"/>
      <c r="L28" s="87"/>
      <c r="M28" s="87"/>
      <c r="N28" s="88"/>
      <c r="O28" s="88"/>
    </row>
    <row r="29" spans="3:15" s="117" customFormat="1" ht="126" x14ac:dyDescent="0.25">
      <c r="C29" s="114" t="s">
        <v>115</v>
      </c>
      <c r="D29" s="118" t="s">
        <v>88</v>
      </c>
      <c r="E29" s="119" t="s">
        <v>89</v>
      </c>
      <c r="F29" s="119"/>
      <c r="G29" s="120"/>
      <c r="H29" s="93"/>
      <c r="I29" s="86"/>
      <c r="J29" s="121"/>
      <c r="K29" s="87"/>
      <c r="L29" s="87"/>
      <c r="M29" s="87"/>
      <c r="N29" s="88"/>
      <c r="O29" s="88"/>
    </row>
    <row r="30" spans="3:15" s="117" customFormat="1" ht="126" x14ac:dyDescent="0.25">
      <c r="C30" s="114" t="s">
        <v>116</v>
      </c>
      <c r="D30" s="118" t="s">
        <v>90</v>
      </c>
      <c r="E30" s="119" t="s">
        <v>89</v>
      </c>
      <c r="F30" s="119"/>
      <c r="G30" s="120"/>
      <c r="H30" s="93"/>
      <c r="I30" s="86"/>
      <c r="J30" s="121"/>
      <c r="K30" s="87"/>
      <c r="L30" s="87"/>
      <c r="M30" s="87"/>
      <c r="N30" s="88"/>
      <c r="O30" s="88"/>
    </row>
    <row r="31" spans="3:15" s="117" customFormat="1" x14ac:dyDescent="0.25">
      <c r="C31" s="114" t="s">
        <v>117</v>
      </c>
      <c r="D31" s="118" t="s">
        <v>91</v>
      </c>
      <c r="E31" s="119" t="s">
        <v>89</v>
      </c>
      <c r="F31" s="119"/>
      <c r="G31" s="120"/>
      <c r="H31" s="93"/>
      <c r="I31" s="86"/>
      <c r="J31" s="121"/>
      <c r="K31" s="87"/>
      <c r="L31" s="87"/>
      <c r="M31" s="87"/>
      <c r="N31" s="88"/>
      <c r="O31" s="88"/>
    </row>
    <row r="32" spans="3:15" s="117" customFormat="1" ht="31.5" x14ac:dyDescent="0.25">
      <c r="C32" s="114" t="s">
        <v>118</v>
      </c>
      <c r="D32" s="118" t="s">
        <v>92</v>
      </c>
      <c r="E32" s="119" t="s">
        <v>89</v>
      </c>
      <c r="F32" s="119"/>
      <c r="G32" s="120"/>
      <c r="H32" s="93"/>
      <c r="I32" s="86"/>
      <c r="J32" s="121"/>
      <c r="K32" s="87"/>
      <c r="L32" s="87"/>
      <c r="M32" s="87"/>
      <c r="N32" s="88"/>
      <c r="O32" s="88"/>
    </row>
    <row r="33" spans="3:15" s="117" customFormat="1" ht="141.75" x14ac:dyDescent="0.25">
      <c r="C33" s="114" t="s">
        <v>119</v>
      </c>
      <c r="D33" s="118" t="s">
        <v>144</v>
      </c>
      <c r="E33" s="119" t="s">
        <v>89</v>
      </c>
      <c r="F33" s="119"/>
      <c r="G33" s="120"/>
      <c r="H33" s="93"/>
      <c r="I33" s="86"/>
      <c r="J33" s="121"/>
      <c r="K33" s="87"/>
      <c r="L33" s="87"/>
      <c r="M33" s="87"/>
      <c r="N33" s="88"/>
      <c r="O33" s="88"/>
    </row>
    <row r="34" spans="3:15" s="117" customFormat="1" ht="31.5" x14ac:dyDescent="0.25">
      <c r="C34" s="114" t="s">
        <v>120</v>
      </c>
      <c r="D34" s="118" t="s">
        <v>93</v>
      </c>
      <c r="E34" s="119" t="s">
        <v>89</v>
      </c>
      <c r="F34" s="119"/>
      <c r="G34" s="120"/>
      <c r="H34" s="93"/>
      <c r="I34" s="86"/>
      <c r="J34" s="121"/>
      <c r="K34" s="87"/>
      <c r="L34" s="87"/>
      <c r="M34" s="87"/>
      <c r="N34" s="88"/>
      <c r="O34" s="88"/>
    </row>
    <row r="35" spans="3:15" s="117" customFormat="1" x14ac:dyDescent="0.25">
      <c r="C35" s="114" t="s">
        <v>121</v>
      </c>
      <c r="D35" s="123" t="s">
        <v>111</v>
      </c>
      <c r="E35" s="119" t="s">
        <v>89</v>
      </c>
      <c r="F35" s="119"/>
      <c r="G35" s="119"/>
      <c r="H35" s="93"/>
      <c r="I35" s="86"/>
      <c r="J35" s="121"/>
      <c r="K35" s="87"/>
      <c r="L35" s="87"/>
      <c r="M35" s="87"/>
      <c r="N35" s="88"/>
      <c r="O35" s="88"/>
    </row>
    <row r="36" spans="3:15" s="117" customFormat="1" x14ac:dyDescent="0.25">
      <c r="C36" s="114">
        <v>2</v>
      </c>
      <c r="D36" s="122" t="s">
        <v>95</v>
      </c>
      <c r="E36" s="122"/>
      <c r="F36" s="124"/>
      <c r="G36" s="124"/>
      <c r="H36" s="125">
        <v>7000000</v>
      </c>
      <c r="I36" s="86"/>
      <c r="J36" s="121"/>
      <c r="K36" s="87"/>
      <c r="L36" s="87"/>
      <c r="M36" s="87"/>
      <c r="N36" s="88"/>
      <c r="O36" s="88"/>
    </row>
    <row r="37" spans="3:15" s="117" customFormat="1" x14ac:dyDescent="0.25">
      <c r="C37" s="114" t="s">
        <v>122</v>
      </c>
      <c r="D37" s="118" t="s">
        <v>96</v>
      </c>
      <c r="E37" s="119" t="s">
        <v>112</v>
      </c>
      <c r="F37" s="119"/>
      <c r="G37" s="120"/>
      <c r="H37" s="93"/>
      <c r="I37" s="86"/>
      <c r="J37" s="121"/>
      <c r="K37" s="87"/>
      <c r="L37" s="87"/>
      <c r="M37" s="87"/>
      <c r="N37" s="88"/>
      <c r="O37" s="88"/>
    </row>
    <row r="38" spans="3:15" s="117" customFormat="1" x14ac:dyDescent="0.25">
      <c r="C38" s="114" t="s">
        <v>123</v>
      </c>
      <c r="D38" s="118" t="s">
        <v>97</v>
      </c>
      <c r="E38" s="119" t="s">
        <v>112</v>
      </c>
      <c r="F38" s="119"/>
      <c r="G38" s="120"/>
      <c r="H38" s="93"/>
      <c r="I38" s="86"/>
      <c r="J38" s="121"/>
      <c r="K38" s="87"/>
      <c r="L38" s="87"/>
      <c r="M38" s="87"/>
      <c r="N38" s="88"/>
      <c r="O38" s="88"/>
    </row>
    <row r="39" spans="3:15" s="117" customFormat="1" x14ac:dyDescent="0.25">
      <c r="C39" s="114" t="s">
        <v>124</v>
      </c>
      <c r="D39" s="118" t="s">
        <v>98</v>
      </c>
      <c r="E39" s="119" t="s">
        <v>112</v>
      </c>
      <c r="F39" s="119"/>
      <c r="G39" s="120"/>
      <c r="H39" s="93"/>
      <c r="I39" s="86"/>
      <c r="J39" s="121"/>
      <c r="K39" s="87"/>
      <c r="L39" s="87"/>
      <c r="M39" s="87"/>
      <c r="N39" s="88"/>
      <c r="O39" s="88"/>
    </row>
    <row r="40" spans="3:15" s="117" customFormat="1" x14ac:dyDescent="0.25">
      <c r="C40" s="114" t="s">
        <v>125</v>
      </c>
      <c r="D40" s="118" t="s">
        <v>99</v>
      </c>
      <c r="E40" s="119" t="s">
        <v>112</v>
      </c>
      <c r="F40" s="119"/>
      <c r="G40" s="120"/>
      <c r="H40" s="93"/>
      <c r="I40" s="86"/>
      <c r="J40" s="121"/>
      <c r="K40" s="87"/>
      <c r="L40" s="87"/>
      <c r="M40" s="87"/>
      <c r="N40" s="88"/>
      <c r="O40" s="88"/>
    </row>
    <row r="41" spans="3:15" s="117" customFormat="1" ht="31.5" x14ac:dyDescent="0.25">
      <c r="C41" s="114" t="s">
        <v>126</v>
      </c>
      <c r="D41" s="118" t="s">
        <v>100</v>
      </c>
      <c r="E41" s="119" t="s">
        <v>112</v>
      </c>
      <c r="F41" s="119"/>
      <c r="G41" s="120"/>
      <c r="H41" s="93"/>
      <c r="I41" s="86"/>
      <c r="J41" s="121"/>
      <c r="K41" s="87"/>
      <c r="L41" s="87"/>
      <c r="M41" s="87"/>
      <c r="N41" s="88"/>
      <c r="O41" s="88"/>
    </row>
    <row r="42" spans="3:15" s="117" customFormat="1" ht="110.25" x14ac:dyDescent="0.25">
      <c r="C42" s="114" t="s">
        <v>127</v>
      </c>
      <c r="D42" s="118" t="s">
        <v>101</v>
      </c>
      <c r="E42" s="119" t="s">
        <v>112</v>
      </c>
      <c r="F42" s="119"/>
      <c r="G42" s="120"/>
      <c r="H42" s="93"/>
      <c r="I42" s="86"/>
      <c r="J42" s="121"/>
      <c r="K42" s="87"/>
      <c r="L42" s="87"/>
      <c r="M42" s="87"/>
      <c r="N42" s="88"/>
      <c r="O42" s="88"/>
    </row>
    <row r="43" spans="3:15" s="117" customFormat="1" ht="141.75" x14ac:dyDescent="0.25">
      <c r="C43" s="114" t="s">
        <v>128</v>
      </c>
      <c r="D43" s="118" t="s">
        <v>102</v>
      </c>
      <c r="E43" s="119" t="s">
        <v>112</v>
      </c>
      <c r="F43" s="119"/>
      <c r="G43" s="120"/>
      <c r="H43" s="93"/>
      <c r="I43" s="86"/>
      <c r="J43" s="121"/>
      <c r="K43" s="87"/>
      <c r="L43" s="87"/>
      <c r="M43" s="87"/>
      <c r="N43" s="88"/>
      <c r="O43" s="88"/>
    </row>
    <row r="44" spans="3:15" s="117" customFormat="1" x14ac:dyDescent="0.25">
      <c r="C44" s="114" t="s">
        <v>129</v>
      </c>
      <c r="D44" s="118" t="s">
        <v>103</v>
      </c>
      <c r="E44" s="119" t="s">
        <v>112</v>
      </c>
      <c r="F44" s="119"/>
      <c r="G44" s="120"/>
      <c r="H44" s="93"/>
      <c r="I44" s="86"/>
      <c r="J44" s="121"/>
      <c r="K44" s="87"/>
      <c r="L44" s="87"/>
      <c r="M44" s="87"/>
      <c r="N44" s="88"/>
      <c r="O44" s="88"/>
    </row>
    <row r="45" spans="3:15" s="117" customFormat="1" x14ac:dyDescent="0.25">
      <c r="C45" s="114" t="s">
        <v>130</v>
      </c>
      <c r="D45" s="118" t="s">
        <v>105</v>
      </c>
      <c r="E45" s="119" t="s">
        <v>112</v>
      </c>
      <c r="F45" s="119"/>
      <c r="G45" s="120"/>
      <c r="H45" s="93"/>
      <c r="I45" s="86"/>
      <c r="J45" s="121"/>
      <c r="K45" s="87"/>
      <c r="L45" s="87"/>
      <c r="M45" s="87"/>
      <c r="N45" s="88"/>
      <c r="O45" s="88"/>
    </row>
    <row r="46" spans="3:15" s="117" customFormat="1" x14ac:dyDescent="0.25">
      <c r="C46" s="114" t="s">
        <v>131</v>
      </c>
      <c r="D46" s="118" t="s">
        <v>104</v>
      </c>
      <c r="E46" s="119" t="s">
        <v>112</v>
      </c>
      <c r="F46" s="119"/>
      <c r="G46" s="120"/>
      <c r="H46" s="93"/>
      <c r="I46" s="86"/>
      <c r="J46" s="121"/>
      <c r="K46" s="87"/>
      <c r="L46" s="87"/>
      <c r="M46" s="87"/>
      <c r="N46" s="88"/>
      <c r="O46" s="88"/>
    </row>
    <row r="47" spans="3:15" s="117" customFormat="1" x14ac:dyDescent="0.25">
      <c r="C47" s="114" t="s">
        <v>132</v>
      </c>
      <c r="D47" s="118" t="s">
        <v>106</v>
      </c>
      <c r="E47" s="119" t="s">
        <v>112</v>
      </c>
      <c r="F47" s="119"/>
      <c r="G47" s="120"/>
      <c r="H47" s="93"/>
      <c r="I47" s="86"/>
      <c r="J47" s="121"/>
      <c r="K47" s="87"/>
      <c r="L47" s="87"/>
      <c r="M47" s="87"/>
      <c r="N47" s="88"/>
      <c r="O47" s="88"/>
    </row>
    <row r="48" spans="3:15" s="117" customFormat="1" x14ac:dyDescent="0.25">
      <c r="C48" s="114" t="s">
        <v>133</v>
      </c>
      <c r="D48" s="118" t="s">
        <v>107</v>
      </c>
      <c r="E48" s="119" t="s">
        <v>112</v>
      </c>
      <c r="F48" s="119"/>
      <c r="G48" s="120"/>
      <c r="H48" s="93"/>
      <c r="I48" s="86"/>
      <c r="J48" s="121"/>
      <c r="K48" s="87"/>
      <c r="L48" s="87"/>
      <c r="M48" s="87"/>
      <c r="N48" s="88"/>
      <c r="O48" s="88"/>
    </row>
    <row r="49" spans="3:15" s="117" customFormat="1" ht="78.75" x14ac:dyDescent="0.25">
      <c r="C49" s="114" t="s">
        <v>134</v>
      </c>
      <c r="D49" s="118" t="s">
        <v>108</v>
      </c>
      <c r="E49" s="119" t="s">
        <v>112</v>
      </c>
      <c r="F49" s="119"/>
      <c r="G49" s="120"/>
      <c r="H49" s="93"/>
      <c r="I49" s="86"/>
      <c r="J49" s="121"/>
      <c r="K49" s="87"/>
      <c r="L49" s="87"/>
      <c r="M49" s="87"/>
      <c r="N49" s="88"/>
      <c r="O49" s="88"/>
    </row>
    <row r="50" spans="3:15" s="117" customFormat="1" ht="47.25" x14ac:dyDescent="0.25">
      <c r="C50" s="114" t="s">
        <v>135</v>
      </c>
      <c r="D50" s="118" t="s">
        <v>109</v>
      </c>
      <c r="E50" s="119" t="s">
        <v>112</v>
      </c>
      <c r="F50" s="119"/>
      <c r="G50" s="120"/>
      <c r="H50" s="93"/>
      <c r="I50" s="86"/>
      <c r="J50" s="121"/>
      <c r="K50" s="87"/>
      <c r="L50" s="87"/>
      <c r="M50" s="87"/>
      <c r="N50" s="88"/>
      <c r="O50" s="88"/>
    </row>
    <row r="51" spans="3:15" s="117" customFormat="1" x14ac:dyDescent="0.25">
      <c r="C51" s="114" t="s">
        <v>136</v>
      </c>
      <c r="D51" s="118" t="s">
        <v>110</v>
      </c>
      <c r="E51" s="119" t="s">
        <v>112</v>
      </c>
      <c r="F51" s="119"/>
      <c r="G51" s="120"/>
      <c r="H51" s="93"/>
      <c r="I51" s="86"/>
      <c r="J51" s="121"/>
      <c r="K51" s="87"/>
      <c r="L51" s="87"/>
      <c r="M51" s="87"/>
      <c r="N51" s="88"/>
      <c r="O51" s="88"/>
    </row>
    <row r="52" spans="3:15" s="117" customFormat="1" ht="63" x14ac:dyDescent="0.25">
      <c r="C52" s="114" t="s">
        <v>137</v>
      </c>
      <c r="D52" s="118" t="s">
        <v>139</v>
      </c>
      <c r="E52" s="119" t="s">
        <v>112</v>
      </c>
      <c r="F52" s="119"/>
      <c r="G52" s="120"/>
      <c r="H52" s="93"/>
      <c r="I52" s="86"/>
      <c r="J52" s="121"/>
      <c r="K52" s="87"/>
      <c r="L52" s="87"/>
      <c r="M52" s="87"/>
      <c r="N52" s="88"/>
      <c r="O52" s="88"/>
    </row>
    <row r="53" spans="3:15" s="117" customFormat="1" ht="21" customHeight="1" x14ac:dyDescent="0.25">
      <c r="C53" s="114"/>
      <c r="D53" s="118"/>
      <c r="E53" s="119"/>
      <c r="F53" s="119"/>
      <c r="G53" s="120"/>
      <c r="H53" s="93"/>
      <c r="I53" s="86"/>
      <c r="J53" s="121"/>
      <c r="K53" s="87"/>
      <c r="L53" s="87"/>
      <c r="M53" s="87"/>
      <c r="N53" s="88"/>
      <c r="O53" s="88"/>
    </row>
    <row r="54" spans="3:15" s="117" customFormat="1" ht="21" customHeight="1" x14ac:dyDescent="0.25">
      <c r="C54" s="126"/>
      <c r="D54" s="127" t="s">
        <v>4</v>
      </c>
      <c r="E54" s="128"/>
      <c r="F54" s="129"/>
      <c r="G54" s="130"/>
      <c r="H54" s="131">
        <f>H26+H36</f>
        <v>22000000</v>
      </c>
      <c r="I54" s="132"/>
      <c r="J54" s="87"/>
      <c r="K54" s="87"/>
      <c r="L54" s="87"/>
      <c r="M54" s="87"/>
      <c r="N54" s="88"/>
      <c r="O54" s="88"/>
    </row>
    <row r="55" spans="3:15" s="113" customFormat="1" ht="21" customHeight="1" x14ac:dyDescent="0.25">
      <c r="C55" s="133"/>
      <c r="D55" s="127" t="s">
        <v>67</v>
      </c>
      <c r="E55" s="129"/>
      <c r="F55" s="129"/>
      <c r="G55" s="130"/>
      <c r="H55" s="93">
        <f>(H54*1.22)-H54</f>
        <v>4840000</v>
      </c>
      <c r="I55" s="134"/>
      <c r="J55" s="98"/>
      <c r="K55" s="98"/>
      <c r="L55" s="98"/>
      <c r="M55" s="98"/>
      <c r="N55" s="99"/>
      <c r="O55" s="99"/>
    </row>
    <row r="56" spans="3:15" s="117" customFormat="1" ht="21" customHeight="1" x14ac:dyDescent="0.25">
      <c r="C56" s="126"/>
      <c r="D56" s="127" t="s">
        <v>5</v>
      </c>
      <c r="E56" s="129"/>
      <c r="F56" s="129"/>
      <c r="G56" s="130"/>
      <c r="H56" s="131">
        <f>SUM(H54:H55)</f>
        <v>26840000</v>
      </c>
      <c r="I56" s="132"/>
      <c r="J56" s="87"/>
      <c r="K56" s="87"/>
      <c r="L56" s="87"/>
      <c r="M56" s="87"/>
      <c r="N56" s="88"/>
      <c r="O56" s="88"/>
    </row>
    <row r="57" spans="3:15" s="113" customFormat="1" x14ac:dyDescent="0.25">
      <c r="C57" s="95"/>
      <c r="D57" s="96"/>
      <c r="E57" s="96"/>
      <c r="F57" s="91"/>
      <c r="G57" s="91"/>
      <c r="H57" s="91"/>
      <c r="I57" s="97"/>
      <c r="J57" s="98"/>
      <c r="K57" s="98"/>
      <c r="L57" s="98"/>
      <c r="M57" s="98"/>
      <c r="N57" s="99"/>
      <c r="O57" s="99"/>
    </row>
    <row r="58" spans="3:15" s="77" customFormat="1" hidden="1" x14ac:dyDescent="0.25">
      <c r="C58" s="135" t="s">
        <v>37</v>
      </c>
      <c r="D58" s="98"/>
      <c r="E58" s="98"/>
      <c r="F58" s="98"/>
      <c r="G58" s="98"/>
      <c r="H58" s="98"/>
      <c r="I58" s="97"/>
      <c r="J58" s="67"/>
      <c r="K58" s="67"/>
      <c r="L58" s="67"/>
      <c r="M58" s="67"/>
    </row>
    <row r="59" spans="3:15" s="77" customFormat="1" hidden="1" x14ac:dyDescent="0.25">
      <c r="C59" s="135" t="s">
        <v>38</v>
      </c>
      <c r="D59" s="98"/>
      <c r="E59" s="98"/>
      <c r="F59" s="98"/>
      <c r="G59" s="98"/>
      <c r="H59" s="98"/>
      <c r="I59" s="97"/>
      <c r="J59" s="67"/>
      <c r="K59" s="67"/>
      <c r="L59" s="67"/>
      <c r="M59" s="67"/>
    </row>
    <row r="60" spans="3:15" hidden="1" x14ac:dyDescent="0.25"/>
    <row r="61" spans="3:15" ht="36" hidden="1" customHeight="1" x14ac:dyDescent="0.25">
      <c r="C61" s="136">
        <v>1</v>
      </c>
      <c r="D61" s="137" t="s">
        <v>39</v>
      </c>
      <c r="E61" s="137"/>
      <c r="F61" s="137"/>
      <c r="G61" s="137"/>
      <c r="H61" s="137"/>
    </row>
    <row r="62" spans="3:15" ht="31.5" hidden="1" customHeight="1" x14ac:dyDescent="0.25">
      <c r="C62" s="136">
        <v>2</v>
      </c>
      <c r="D62" s="137" t="s">
        <v>40</v>
      </c>
      <c r="E62" s="137"/>
      <c r="F62" s="137"/>
      <c r="G62" s="137"/>
      <c r="H62" s="137"/>
    </row>
    <row r="63" spans="3:15" ht="39.75" hidden="1" customHeight="1" x14ac:dyDescent="0.25">
      <c r="C63" s="136">
        <v>3</v>
      </c>
      <c r="D63" s="137" t="s">
        <v>69</v>
      </c>
      <c r="E63" s="137"/>
      <c r="F63" s="137"/>
      <c r="G63" s="137"/>
      <c r="H63" s="137"/>
    </row>
    <row r="64" spans="3:15" ht="26.25" hidden="1" customHeight="1" x14ac:dyDescent="0.25">
      <c r="C64" s="136">
        <v>4</v>
      </c>
      <c r="D64" s="138" t="s">
        <v>42</v>
      </c>
      <c r="E64" s="138"/>
      <c r="F64" s="138"/>
      <c r="G64" s="138"/>
      <c r="H64" s="138"/>
    </row>
    <row r="65" spans="3:15" ht="53.25" hidden="1" customHeight="1" x14ac:dyDescent="0.25">
      <c r="C65" s="136">
        <v>5</v>
      </c>
      <c r="D65" s="138" t="s">
        <v>68</v>
      </c>
      <c r="E65" s="138"/>
      <c r="F65" s="138"/>
      <c r="G65" s="138"/>
      <c r="H65" s="138"/>
    </row>
    <row r="66" spans="3:15" ht="44.25" hidden="1" customHeight="1" x14ac:dyDescent="0.25">
      <c r="C66" s="136">
        <v>6</v>
      </c>
      <c r="D66" s="138" t="s">
        <v>78</v>
      </c>
      <c r="E66" s="138"/>
      <c r="F66" s="138"/>
      <c r="G66" s="138"/>
      <c r="H66" s="138"/>
    </row>
    <row r="67" spans="3:15" s="139" customFormat="1" ht="42.75" hidden="1" customHeight="1" x14ac:dyDescent="0.25">
      <c r="C67" s="136">
        <v>7</v>
      </c>
      <c r="D67" s="138" t="s">
        <v>45</v>
      </c>
      <c r="E67" s="138"/>
      <c r="F67" s="138"/>
      <c r="G67" s="138"/>
      <c r="H67" s="138"/>
      <c r="I67" s="97"/>
      <c r="J67" s="67"/>
      <c r="K67" s="67"/>
      <c r="L67" s="67"/>
      <c r="M67" s="67"/>
      <c r="N67" s="67"/>
      <c r="O67" s="67"/>
    </row>
    <row r="68" spans="3:15" s="139" customFormat="1" hidden="1" x14ac:dyDescent="0.25">
      <c r="C68" s="136">
        <v>8</v>
      </c>
      <c r="D68" s="138" t="s">
        <v>46</v>
      </c>
      <c r="E68" s="138"/>
      <c r="F68" s="138"/>
      <c r="G68" s="138"/>
      <c r="H68" s="138"/>
      <c r="I68" s="97"/>
      <c r="J68" s="67"/>
      <c r="K68" s="67"/>
      <c r="L68" s="67"/>
      <c r="M68" s="67"/>
      <c r="N68" s="67"/>
      <c r="O68" s="67"/>
    </row>
    <row r="69" spans="3:15" s="139" customFormat="1" ht="41.25" hidden="1" customHeight="1" x14ac:dyDescent="0.25">
      <c r="C69" s="136">
        <v>9</v>
      </c>
      <c r="D69" s="138" t="s">
        <v>47</v>
      </c>
      <c r="E69" s="138"/>
      <c r="F69" s="138"/>
      <c r="G69" s="138"/>
      <c r="H69" s="138"/>
      <c r="I69" s="97"/>
      <c r="J69" s="67"/>
      <c r="K69" s="67"/>
      <c r="L69" s="67"/>
      <c r="M69" s="67"/>
      <c r="N69" s="67"/>
      <c r="O69" s="67"/>
    </row>
    <row r="70" spans="3:15" s="139" customFormat="1" ht="40.5" hidden="1" customHeight="1" x14ac:dyDescent="0.25">
      <c r="C70" s="136">
        <v>10</v>
      </c>
      <c r="D70" s="138" t="s">
        <v>48</v>
      </c>
      <c r="E70" s="138"/>
      <c r="F70" s="138"/>
      <c r="G70" s="138"/>
      <c r="H70" s="138"/>
      <c r="I70" s="97"/>
      <c r="J70" s="67"/>
      <c r="K70" s="67"/>
      <c r="L70" s="67"/>
      <c r="M70" s="67"/>
      <c r="N70" s="67"/>
      <c r="O70" s="67"/>
    </row>
    <row r="71" spans="3:15" s="139" customFormat="1" hidden="1" x14ac:dyDescent="0.25">
      <c r="C71" s="136">
        <v>11</v>
      </c>
      <c r="D71" s="138" t="s">
        <v>49</v>
      </c>
      <c r="E71" s="138"/>
      <c r="F71" s="138"/>
      <c r="G71" s="138"/>
      <c r="H71" s="138"/>
      <c r="I71" s="97"/>
      <c r="J71" s="67"/>
      <c r="K71" s="67"/>
      <c r="L71" s="67"/>
      <c r="M71" s="67"/>
      <c r="N71" s="67"/>
      <c r="O71" s="67"/>
    </row>
    <row r="72" spans="3:15" s="139" customFormat="1" ht="53.25" hidden="1" customHeight="1" x14ac:dyDescent="0.25">
      <c r="C72" s="136">
        <v>12</v>
      </c>
      <c r="D72" s="138" t="s">
        <v>50</v>
      </c>
      <c r="E72" s="138"/>
      <c r="F72" s="138"/>
      <c r="G72" s="138"/>
      <c r="H72" s="138"/>
      <c r="I72" s="97"/>
      <c r="J72" s="67"/>
      <c r="K72" s="67"/>
      <c r="L72" s="67"/>
      <c r="M72" s="67"/>
      <c r="N72" s="67"/>
      <c r="O72" s="67"/>
    </row>
    <row r="73" spans="3:15" s="139" customFormat="1" hidden="1" x14ac:dyDescent="0.25">
      <c r="C73" s="136">
        <v>13</v>
      </c>
      <c r="D73" s="138" t="s">
        <v>51</v>
      </c>
      <c r="E73" s="138"/>
      <c r="F73" s="138"/>
      <c r="G73" s="138"/>
      <c r="H73" s="138"/>
      <c r="I73" s="97"/>
      <c r="J73" s="67"/>
      <c r="K73" s="67"/>
      <c r="L73" s="67"/>
      <c r="M73" s="67"/>
      <c r="N73" s="67"/>
      <c r="O73" s="67"/>
    </row>
    <row r="74" spans="3:15" s="139" customFormat="1" hidden="1" x14ac:dyDescent="0.25">
      <c r="C74" s="136">
        <v>14</v>
      </c>
      <c r="D74" s="138" t="s">
        <v>52</v>
      </c>
      <c r="E74" s="138"/>
      <c r="F74" s="138"/>
      <c r="G74" s="138"/>
      <c r="H74" s="138"/>
      <c r="I74" s="97"/>
      <c r="J74" s="67"/>
      <c r="K74" s="67"/>
      <c r="L74" s="67"/>
      <c r="M74" s="67"/>
      <c r="N74" s="67"/>
      <c r="O74" s="67"/>
    </row>
    <row r="75" spans="3:15" s="139" customFormat="1" ht="39.75" hidden="1" customHeight="1" x14ac:dyDescent="0.25">
      <c r="C75" s="136">
        <v>15</v>
      </c>
      <c r="D75" s="138" t="s">
        <v>53</v>
      </c>
      <c r="E75" s="138"/>
      <c r="F75" s="138"/>
      <c r="G75" s="138"/>
      <c r="H75" s="138"/>
      <c r="I75" s="97"/>
      <c r="J75" s="67"/>
      <c r="K75" s="67"/>
      <c r="L75" s="67"/>
      <c r="M75" s="67"/>
      <c r="N75" s="67"/>
      <c r="O75" s="67"/>
    </row>
    <row r="76" spans="3:15" s="139" customFormat="1" ht="24" hidden="1" customHeight="1" x14ac:dyDescent="0.25">
      <c r="C76" s="136">
        <v>16</v>
      </c>
      <c r="D76" s="138" t="s">
        <v>54</v>
      </c>
      <c r="E76" s="138"/>
      <c r="F76" s="138"/>
      <c r="G76" s="138"/>
      <c r="H76" s="138"/>
      <c r="I76" s="97"/>
      <c r="J76" s="67"/>
      <c r="K76" s="67"/>
      <c r="L76" s="67"/>
      <c r="M76" s="67"/>
      <c r="N76" s="67"/>
      <c r="O76" s="67"/>
    </row>
    <row r="77" spans="3:15" s="139" customFormat="1" ht="18.75" hidden="1" customHeight="1" x14ac:dyDescent="0.25">
      <c r="C77" s="136">
        <v>17</v>
      </c>
      <c r="D77" s="138" t="s">
        <v>55</v>
      </c>
      <c r="E77" s="138"/>
      <c r="F77" s="138"/>
      <c r="G77" s="138"/>
      <c r="H77" s="138"/>
      <c r="I77" s="97"/>
      <c r="J77" s="67"/>
      <c r="K77" s="67"/>
      <c r="L77" s="67"/>
      <c r="M77" s="67"/>
      <c r="N77" s="67"/>
      <c r="O77" s="67"/>
    </row>
    <row r="78" spans="3:15" s="139" customFormat="1" ht="19.5" hidden="1" customHeight="1" x14ac:dyDescent="0.25">
      <c r="C78" s="136">
        <v>18</v>
      </c>
      <c r="D78" s="138" t="s">
        <v>56</v>
      </c>
      <c r="E78" s="138"/>
      <c r="F78" s="138"/>
      <c r="G78" s="138"/>
      <c r="H78" s="138"/>
      <c r="I78" s="97"/>
      <c r="J78" s="67"/>
      <c r="K78" s="67"/>
      <c r="L78" s="67"/>
      <c r="M78" s="67"/>
      <c r="N78" s="67"/>
      <c r="O78" s="67"/>
    </row>
    <row r="79" spans="3:15" s="139" customFormat="1" ht="38.25" hidden="1" customHeight="1" x14ac:dyDescent="0.25">
      <c r="C79" s="136">
        <v>19</v>
      </c>
      <c r="D79" s="138" t="s">
        <v>57</v>
      </c>
      <c r="E79" s="138"/>
      <c r="F79" s="138"/>
      <c r="G79" s="138"/>
      <c r="H79" s="138"/>
      <c r="I79" s="97"/>
      <c r="J79" s="67"/>
      <c r="K79" s="67"/>
      <c r="L79" s="67"/>
      <c r="M79" s="67"/>
      <c r="N79" s="67"/>
      <c r="O79" s="67"/>
    </row>
    <row r="80" spans="3:15" s="139" customFormat="1" ht="39.75" hidden="1" customHeight="1" x14ac:dyDescent="0.25">
      <c r="C80" s="136">
        <v>20</v>
      </c>
      <c r="D80" s="138" t="s">
        <v>58</v>
      </c>
      <c r="E80" s="138"/>
      <c r="F80" s="138"/>
      <c r="G80" s="138"/>
      <c r="H80" s="138"/>
      <c r="I80" s="97"/>
      <c r="J80" s="67"/>
      <c r="K80" s="67"/>
      <c r="L80" s="67"/>
      <c r="M80" s="67"/>
      <c r="N80" s="67"/>
      <c r="O80" s="67"/>
    </row>
    <row r="81" spans="3:15" s="139" customFormat="1" ht="42" hidden="1" customHeight="1" x14ac:dyDescent="0.25">
      <c r="C81" s="136">
        <v>21</v>
      </c>
      <c r="D81" s="138" t="s">
        <v>59</v>
      </c>
      <c r="E81" s="138"/>
      <c r="F81" s="138"/>
      <c r="G81" s="138"/>
      <c r="H81" s="138"/>
      <c r="I81" s="97"/>
      <c r="J81" s="67"/>
      <c r="K81" s="67"/>
      <c r="L81" s="67"/>
      <c r="M81" s="67"/>
      <c r="N81" s="67"/>
      <c r="O81" s="67"/>
    </row>
    <row r="82" spans="3:15" s="139" customFormat="1" hidden="1" x14ac:dyDescent="0.25">
      <c r="C82" s="136">
        <v>22</v>
      </c>
      <c r="D82" s="138" t="s">
        <v>60</v>
      </c>
      <c r="E82" s="138"/>
      <c r="F82" s="138"/>
      <c r="G82" s="138"/>
      <c r="H82" s="138"/>
      <c r="I82" s="97"/>
      <c r="J82" s="67"/>
      <c r="K82" s="67"/>
      <c r="L82" s="67"/>
      <c r="M82" s="67"/>
      <c r="N82" s="67"/>
      <c r="O82" s="67"/>
    </row>
    <row r="83" spans="3:15" s="139" customFormat="1" ht="16.5" hidden="1" customHeight="1" x14ac:dyDescent="0.25">
      <c r="C83" s="136">
        <v>23</v>
      </c>
      <c r="D83" s="138" t="s">
        <v>61</v>
      </c>
      <c r="E83" s="138"/>
      <c r="F83" s="138"/>
      <c r="G83" s="138"/>
      <c r="H83" s="138"/>
      <c r="I83" s="97"/>
      <c r="J83" s="67"/>
      <c r="K83" s="67"/>
      <c r="L83" s="67"/>
      <c r="M83" s="67"/>
      <c r="N83" s="67"/>
      <c r="O83" s="67"/>
    </row>
    <row r="84" spans="3:15" s="139" customFormat="1" ht="16.5" hidden="1" customHeight="1" x14ac:dyDescent="0.25">
      <c r="C84" s="136">
        <v>24</v>
      </c>
      <c r="D84" s="138" t="s">
        <v>62</v>
      </c>
      <c r="E84" s="138"/>
      <c r="F84" s="138"/>
      <c r="G84" s="138"/>
      <c r="H84" s="138"/>
      <c r="I84" s="97"/>
      <c r="J84" s="67"/>
      <c r="K84" s="67"/>
      <c r="L84" s="67"/>
      <c r="M84" s="67"/>
      <c r="N84" s="67"/>
      <c r="O84" s="67"/>
    </row>
    <row r="85" spans="3:15" s="139" customFormat="1" ht="36.75" hidden="1" customHeight="1" x14ac:dyDescent="0.25">
      <c r="C85" s="136">
        <v>25</v>
      </c>
      <c r="D85" s="138" t="s">
        <v>63</v>
      </c>
      <c r="E85" s="138"/>
      <c r="F85" s="138"/>
      <c r="G85" s="138"/>
      <c r="H85" s="138"/>
      <c r="I85" s="97"/>
      <c r="J85" s="67"/>
      <c r="K85" s="67"/>
      <c r="L85" s="67"/>
      <c r="M85" s="67"/>
      <c r="N85" s="67"/>
      <c r="O85" s="67"/>
    </row>
    <row r="86" spans="3:15" s="139" customFormat="1" ht="42.75" hidden="1" customHeight="1" x14ac:dyDescent="0.25">
      <c r="C86" s="136">
        <v>26</v>
      </c>
      <c r="D86" s="137" t="s">
        <v>64</v>
      </c>
      <c r="E86" s="137"/>
      <c r="F86" s="137"/>
      <c r="G86" s="137"/>
      <c r="H86" s="137"/>
      <c r="I86" s="97"/>
      <c r="J86" s="67"/>
      <c r="K86" s="67"/>
      <c r="L86" s="67"/>
      <c r="M86" s="67"/>
      <c r="N86" s="67"/>
      <c r="O86" s="67"/>
    </row>
    <row r="87" spans="3:15" s="139" customFormat="1" ht="66" hidden="1" customHeight="1" x14ac:dyDescent="0.25">
      <c r="C87" s="136">
        <v>27</v>
      </c>
      <c r="D87" s="137" t="s">
        <v>65</v>
      </c>
      <c r="E87" s="137"/>
      <c r="F87" s="137"/>
      <c r="G87" s="137"/>
      <c r="H87" s="137"/>
      <c r="I87" s="97"/>
      <c r="J87" s="67"/>
      <c r="K87" s="67"/>
      <c r="L87" s="67"/>
      <c r="M87" s="67"/>
      <c r="N87" s="67"/>
      <c r="O87" s="67"/>
    </row>
    <row r="88" spans="3:15" s="139" customFormat="1" ht="16.5" customHeight="1" x14ac:dyDescent="0.25">
      <c r="C88" s="106"/>
      <c r="D88" s="98"/>
      <c r="E88" s="98"/>
      <c r="F88" s="98"/>
      <c r="G88" s="98"/>
      <c r="H88" s="98"/>
      <c r="I88" s="97"/>
      <c r="J88" s="67"/>
      <c r="K88" s="67"/>
      <c r="L88" s="67"/>
      <c r="M88" s="67"/>
      <c r="N88" s="67"/>
      <c r="O88" s="67"/>
    </row>
    <row r="91" spans="3:15" x14ac:dyDescent="0.25">
      <c r="C91" s="135"/>
      <c r="D91" s="142" t="s">
        <v>146</v>
      </c>
    </row>
    <row r="92" spans="3:15" x14ac:dyDescent="0.25">
      <c r="D92" s="99" t="s">
        <v>143</v>
      </c>
    </row>
  </sheetData>
  <sheetProtection formatCells="0" formatColumns="0" formatRows="0"/>
  <dataConsolidate/>
  <mergeCells count="30">
    <mergeCell ref="C1:H1"/>
    <mergeCell ref="C2:H2"/>
    <mergeCell ref="C4:H4"/>
    <mergeCell ref="D67:H67"/>
    <mergeCell ref="D61:H61"/>
    <mergeCell ref="D62:H62"/>
    <mergeCell ref="D63:H63"/>
    <mergeCell ref="D64:H64"/>
    <mergeCell ref="D65:H65"/>
    <mergeCell ref="D66:H66"/>
    <mergeCell ref="D79:H79"/>
    <mergeCell ref="D68:H68"/>
    <mergeCell ref="D69:H69"/>
    <mergeCell ref="D70:H70"/>
    <mergeCell ref="D71:H71"/>
    <mergeCell ref="D72:H72"/>
    <mergeCell ref="D73:H73"/>
    <mergeCell ref="D74:H74"/>
    <mergeCell ref="D75:H75"/>
    <mergeCell ref="D76:H76"/>
    <mergeCell ref="D77:H77"/>
    <mergeCell ref="D78:H78"/>
    <mergeCell ref="D86:H86"/>
    <mergeCell ref="D87:H87"/>
    <mergeCell ref="D80:H80"/>
    <mergeCell ref="D81:H81"/>
    <mergeCell ref="D82:H82"/>
    <mergeCell ref="D83:H83"/>
    <mergeCell ref="D84:H84"/>
    <mergeCell ref="D85:H85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71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расчета цены</vt:lpstr>
      <vt:lpstr>Оренбургская_17</vt:lpstr>
      <vt:lpstr>Оренбургская_17!Область_печати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Мурад</cp:lastModifiedBy>
  <cp:lastPrinted>2026-02-13T14:37:16Z</cp:lastPrinted>
  <dcterms:created xsi:type="dcterms:W3CDTF">2024-10-01T13:23:09Z</dcterms:created>
  <dcterms:modified xsi:type="dcterms:W3CDTF">2026-02-13T14:37:17Z</dcterms:modified>
</cp:coreProperties>
</file>